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FI Log" sheetId="2" state="visible" r:id="rId2"/>
  </sheets>
  <definedNames>
    <definedName name="_xlnm._FilterDatabase" localSheetId="1" hidden="1">'RFI Log'!$A$6:$M$28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-mmm-yyyy"/>
    <numFmt numFmtId="165" formatCode="dd-mmm-yy"/>
  </numFmts>
  <fonts count="18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i val="1"/>
      <color rgb="005A6678"/>
      <sz val="10"/>
    </font>
    <font>
      <b val="1"/>
      <sz val="10"/>
    </font>
    <font>
      <b val="1"/>
      <color rgb="009A4F0C"/>
    </font>
    <font>
      <color rgb="005A6678"/>
      <sz val="9"/>
    </font>
    <font>
      <b val="1"/>
      <color rgb="00FFFFFF"/>
      <sz val="10"/>
    </font>
    <font>
      <sz val="10"/>
    </font>
    <font>
      <b val="1"/>
      <color rgb="00FFFFFF"/>
    </font>
    <font>
      <b val="1"/>
      <color rgb="00B42318"/>
    </font>
    <font>
      <name val="Calibri"/>
      <i val="1"/>
      <color rgb="005A6678"/>
      <sz val="10"/>
    </font>
    <font>
      <name val="Calibri"/>
      <b val="1"/>
      <color rgb="00FFFFFF"/>
    </font>
    <font>
      <name val="Calibri"/>
      <b val="1"/>
      <color rgb="00B42318"/>
    </font>
    <font>
      <name val="Calibri"/>
      <b val="1"/>
      <sz val="10"/>
    </font>
    <font>
      <name val="Calibri"/>
      <b val="1"/>
      <color rgb="009A4F0C"/>
    </font>
    <font>
      <name val="Calibri"/>
      <color rgb="005A6678"/>
      <sz val="9"/>
    </font>
    <font>
      <name val="Calibri"/>
      <b val="1"/>
      <color rgb="00FFFFFF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F1E36"/>
      </patternFill>
    </fill>
    <fill>
      <patternFill patternType="solid">
        <fgColor rgb="001F3A5F"/>
      </patternFill>
    </fill>
    <fill>
      <patternFill patternType="solid">
        <fgColor rgb="00F7F9FC"/>
      </patternFill>
    </fill>
  </fills>
  <borders count="2">
    <border>
      <left/>
      <right/>
      <top/>
      <bottom/>
      <diagonal/>
    </border>
    <border>
      <left style="thin">
        <color rgb="00D9DEE7"/>
      </left>
      <right style="thin">
        <color rgb="00D9DEE7"/>
      </right>
      <top style="thin">
        <color rgb="00D9DEE7"/>
      </top>
      <bottom style="thin">
        <color rgb="00D9DEE7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8" fillId="3" borderId="1" pivotButton="0" quotePrefix="0" xfId="0"/>
    <xf numFmtId="0" fontId="0" fillId="0" borderId="1" pivotButton="0" quotePrefix="0" xfId="0"/>
    <xf numFmtId="0" fontId="9" fillId="0" borderId="1" pivotButton="0" quotePrefix="0" xfId="0"/>
    <xf numFmtId="0" fontId="3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/>
    </xf>
    <xf numFmtId="165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/>
    </xf>
    <xf numFmtId="0" fontId="7" fillId="4" borderId="1" applyAlignment="1" pivotButton="0" quotePrefix="0" xfId="0">
      <alignment horizontal="center" vertical="center"/>
    </xf>
    <xf numFmtId="165" fontId="7" fillId="4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left" vertical="center"/>
    </xf>
    <xf numFmtId="0" fontId="10" fillId="0" borderId="0" applyAlignment="1" pivotButton="0" quotePrefix="0" xfId="0">
      <alignment vertical="center" indent="1"/>
    </xf>
    <xf numFmtId="0" fontId="11" fillId="3" borderId="1" pivotButton="0" quotePrefix="0" xfId="0"/>
    <xf numFmtId="0" fontId="12" fillId="0" borderId="1" pivotButton="0" quotePrefix="0" xfId="0"/>
    <xf numFmtId="0" fontId="13" fillId="0" borderId="0" pivotButton="0" quotePrefix="0" xfId="0"/>
    <xf numFmtId="164" fontId="14" fillId="0" borderId="0" pivotButton="0" quotePrefix="0" xfId="0"/>
    <xf numFmtId="0" fontId="15" fillId="0" borderId="0" pivotButton="0" quotePrefix="0" xfId="0"/>
    <xf numFmtId="0" fontId="16" fillId="3" borderId="1" applyAlignment="1" pivotButton="0" quotePrefix="0" xfId="0">
      <alignment horizontal="center" vertical="center" wrapText="1"/>
    </xf>
    <xf numFmtId="0" fontId="17" fillId="0" borderId="1" applyAlignment="1" pivotButton="0" quotePrefix="0" xfId="0">
      <alignment horizontal="center" vertical="center"/>
    </xf>
    <xf numFmtId="165" fontId="17" fillId="0" borderId="1" applyAlignment="1" pivotButton="0" quotePrefix="0" xfId="0">
      <alignment horizontal="center" vertical="center"/>
    </xf>
    <xf numFmtId="0" fontId="17" fillId="0" borderId="1" applyAlignment="1" pivotButton="0" quotePrefix="0" xfId="0">
      <alignment horizontal="left" vertical="center"/>
    </xf>
    <xf numFmtId="0" fontId="17" fillId="4" borderId="1" applyAlignment="1" pivotButton="0" quotePrefix="0" xfId="0">
      <alignment horizontal="center" vertical="center"/>
    </xf>
    <xf numFmtId="165" fontId="17" fillId="4" borderId="1" applyAlignment="1" pivotButton="0" quotePrefix="0" xfId="0">
      <alignment horizontal="center" vertical="center"/>
    </xf>
    <xf numFmtId="0" fontId="17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5">
    <dxf>
      <font>
        <b val="1"/>
        <color rgb="00B42318"/>
      </font>
      <fill>
        <patternFill patternType="solid">
          <fgColor rgb="00FDECEC"/>
        </patternFill>
      </fill>
    </dxf>
    <dxf>
      <font>
        <b val="1"/>
        <color rgb="009A4F0C"/>
      </font>
      <fill>
        <patternFill patternType="solid">
          <fgColor rgb="00FFF4E5"/>
        </patternFill>
      </fill>
    </dxf>
    <dxf>
      <font>
        <b val="1"/>
        <color rgb="001E7B3C"/>
      </font>
      <fill>
        <patternFill patternType="solid">
          <fgColor rgb="00E7F6EC"/>
        </patternFill>
      </fill>
    </dxf>
    <dxf>
      <font>
        <b val="1"/>
        <color rgb="00FFFFFF"/>
      </font>
      <fill>
        <patternFill patternType="solid">
          <fgColor rgb="00B42318"/>
        </patternFill>
      </fill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RFIs by discipline &amp; status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'Summary'!F4</f>
            </strRef>
          </tx>
          <spPr>
            <a:solidFill xmlns:a="http://schemas.openxmlformats.org/drawingml/2006/main">
              <a:srgbClr val="D64545"/>
            </a:solidFill>
            <a:ln xmlns:a="http://schemas.openxmlformats.org/drawingml/2006/main">
              <a:solidFill>
                <a:srgbClr val="D64545"/>
              </a:solidFill>
              <a:prstDash val="solid"/>
            </a:ln>
          </spPr>
          <cat>
            <numRef>
              <f>'Summary'!$D$5:$D$8</f>
            </numRef>
          </cat>
          <val>
            <numRef>
              <f>'Summary'!$F$5:$F$8</f>
            </numRef>
          </val>
        </ser>
        <ser>
          <idx val="1"/>
          <order val="1"/>
          <tx>
            <strRef>
              <f>'Summary'!G4</f>
            </strRef>
          </tx>
          <spPr>
            <a:solidFill xmlns:a="http://schemas.openxmlformats.org/drawingml/2006/main">
              <a:srgbClr val="F2994A"/>
            </a:solidFill>
            <a:ln xmlns:a="http://schemas.openxmlformats.org/drawingml/2006/main">
              <a:solidFill>
                <a:srgbClr val="F2994A"/>
              </a:solidFill>
              <a:prstDash val="solid"/>
            </a:ln>
          </spPr>
          <cat>
            <numRef>
              <f>'Summary'!$D$5:$D$8</f>
            </numRef>
          </cat>
          <val>
            <numRef>
              <f>'Summary'!$G$5:$G$8</f>
            </numRef>
          </val>
        </ser>
        <ser>
          <idx val="2"/>
          <order val="2"/>
          <tx>
            <strRef>
              <f>'Summary'!H4</f>
            </strRef>
          </tx>
          <spPr>
            <a:solidFill xmlns:a="http://schemas.openxmlformats.org/drawingml/2006/main">
              <a:srgbClr val="2E9E5B"/>
            </a:solidFill>
            <a:ln xmlns:a="http://schemas.openxmlformats.org/drawingml/2006/main">
              <a:solidFill>
                <a:srgbClr val="2E9E5B"/>
              </a:solidFill>
              <a:prstDash val="solid"/>
            </a:ln>
          </spPr>
          <cat>
            <numRef>
              <f>'Summary'!$D$5:$D$8</f>
            </numRef>
          </cat>
          <val>
            <numRef>
              <f>'Summary'!$H$5:$H$8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Status split</a:t>
            </a:r>
          </a:p>
        </rich>
      </tx>
    </title>
    <plotArea>
      <doughnut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D64545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2994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E9E5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'Summary'!$A$6:$A$8</f>
            </numRef>
          </cat>
          <val>
            <numRef>
              <f>'Summary'!$B$6:$B$8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  <holeSize val="10"/>
      </doughnutChart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12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12</row>
      <rowOff>0</rowOff>
    </from>
    <ext cx="36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4" customWidth="1" min="3" max="3"/>
    <col width="16" customWidth="1" min="4" max="4"/>
    <col width="10" customWidth="1" min="5" max="5"/>
    <col width="10" customWidth="1" min="6" max="6"/>
    <col width="12" customWidth="1" min="7" max="7"/>
    <col width="10" customWidth="1" min="8" max="8"/>
  </cols>
  <sheetData>
    <row r="1" ht="34" customHeight="1">
      <c r="A1" s="1" t="inlineStr">
        <is>
          <t>RFI SUMMARY</t>
        </is>
      </c>
    </row>
    <row r="2" ht="20" customHeight="1">
      <c r="A2" s="17" t="inlineStr">
        <is>
          <t>Concept project · fictional sample data · template by Mohammad Gulab</t>
        </is>
      </c>
    </row>
    <row r="4">
      <c r="A4" s="18" t="inlineStr">
        <is>
          <t>KPI</t>
        </is>
      </c>
      <c r="B4" s="18" t="inlineStr">
        <is>
          <t>Value</t>
        </is>
      </c>
      <c r="D4" s="18" t="inlineStr">
        <is>
          <t>Discipline</t>
        </is>
      </c>
      <c r="E4" s="18" t="inlineStr">
        <is>
          <t>Total</t>
        </is>
      </c>
      <c r="F4" s="18" t="inlineStr">
        <is>
          <t>Open</t>
        </is>
      </c>
      <c r="G4" s="18" t="inlineStr">
        <is>
          <t>Responded</t>
        </is>
      </c>
      <c r="H4" s="18" t="inlineStr">
        <is>
          <t>Closed</t>
        </is>
      </c>
    </row>
    <row r="5">
      <c r="A5" s="5" t="inlineStr">
        <is>
          <t>Total RFIs</t>
        </is>
      </c>
      <c r="B5" s="5">
        <f>COUNTA('RFI Log'!$A$7:$A$28)</f>
        <v/>
      </c>
      <c r="D5" s="5" t="inlineStr">
        <is>
          <t>Structural</t>
        </is>
      </c>
      <c r="E5" s="5">
        <f>COUNTIF('RFI Log'!$C$7:$C$28,D5)</f>
        <v/>
      </c>
      <c r="F5" s="5">
        <f>COUNTIFS('RFI Log'!$C$7:$C$28,D5,'RFI Log'!$J$7:$J$28,"Open")</f>
        <v/>
      </c>
      <c r="G5" s="5">
        <f>COUNTIFS('RFI Log'!$C$7:$C$28,D5,'RFI Log'!$J$7:$J$28,"Responded")</f>
        <v/>
      </c>
      <c r="H5" s="5">
        <f>COUNTIFS('RFI Log'!$C$7:$C$28,D5,'RFI Log'!$J$7:$J$28,"Closed")</f>
        <v/>
      </c>
    </row>
    <row r="6">
      <c r="A6" s="5" t="inlineStr">
        <is>
          <t>Open</t>
        </is>
      </c>
      <c r="B6" s="5">
        <f>COUNTIF('RFI Log'!$J$7:$J$28,"Open")</f>
        <v/>
      </c>
      <c r="D6" s="5" t="inlineStr">
        <is>
          <t>Architectural</t>
        </is>
      </c>
      <c r="E6" s="5">
        <f>COUNTIF('RFI Log'!$C$7:$C$28,D6)</f>
        <v/>
      </c>
      <c r="F6" s="5">
        <f>COUNTIFS('RFI Log'!$C$7:$C$28,D6,'RFI Log'!$J$7:$J$28,"Open")</f>
        <v/>
      </c>
      <c r="G6" s="5">
        <f>COUNTIFS('RFI Log'!$C$7:$C$28,D6,'RFI Log'!$J$7:$J$28,"Responded")</f>
        <v/>
      </c>
      <c r="H6" s="5">
        <f>COUNTIFS('RFI Log'!$C$7:$C$28,D6,'RFI Log'!$J$7:$J$28,"Closed")</f>
        <v/>
      </c>
    </row>
    <row r="7">
      <c r="A7" s="5" t="inlineStr">
        <is>
          <t>Responded</t>
        </is>
      </c>
      <c r="B7" s="5">
        <f>COUNTIF('RFI Log'!$J$7:$J$28,"Responded")</f>
        <v/>
      </c>
      <c r="D7" s="5" t="inlineStr">
        <is>
          <t>MEP</t>
        </is>
      </c>
      <c r="E7" s="5">
        <f>COUNTIF('RFI Log'!$C$7:$C$28,D7)</f>
        <v/>
      </c>
      <c r="F7" s="5">
        <f>COUNTIFS('RFI Log'!$C$7:$C$28,D7,'RFI Log'!$J$7:$J$28,"Open")</f>
        <v/>
      </c>
      <c r="G7" s="5">
        <f>COUNTIFS('RFI Log'!$C$7:$C$28,D7,'RFI Log'!$J$7:$J$28,"Responded")</f>
        <v/>
      </c>
      <c r="H7" s="5">
        <f>COUNTIFS('RFI Log'!$C$7:$C$28,D7,'RFI Log'!$J$7:$J$28,"Closed")</f>
        <v/>
      </c>
    </row>
    <row r="8">
      <c r="A8" s="5" t="inlineStr">
        <is>
          <t>Closed</t>
        </is>
      </c>
      <c r="B8" s="5">
        <f>COUNTIF('RFI Log'!$J$7:$J$28,"Closed")</f>
        <v/>
      </c>
      <c r="D8" s="5" t="inlineStr">
        <is>
          <t>Civil</t>
        </is>
      </c>
      <c r="E8" s="5">
        <f>COUNTIF('RFI Log'!$C$7:$C$28,D8)</f>
        <v/>
      </c>
      <c r="F8" s="5">
        <f>COUNTIFS('RFI Log'!$C$7:$C$28,D8,'RFI Log'!$J$7:$J$28,"Open")</f>
        <v/>
      </c>
      <c r="G8" s="5">
        <f>COUNTIFS('RFI Log'!$C$7:$C$28,D8,'RFI Log'!$J$7:$J$28,"Responded")</f>
        <v/>
      </c>
      <c r="H8" s="5">
        <f>COUNTIFS('RFI Log'!$C$7:$C$28,D8,'RFI Log'!$J$7:$J$28,"Closed")</f>
        <v/>
      </c>
    </row>
    <row r="9">
      <c r="A9" s="5" t="inlineStr">
        <is>
          <t>Overdue</t>
        </is>
      </c>
      <c r="B9" s="19">
        <f>COUNTIF('RFI Log'!$L$7:$L$28,"OVERDUE")</f>
        <v/>
      </c>
    </row>
    <row r="10">
      <c r="A10" s="5" t="inlineStr">
        <is>
          <t>Avg. response time (days)</t>
        </is>
      </c>
      <c r="B10" s="5">
        <f>ROUND(AVERAGEIFS('RFI Log'!$K$7:$K$28,'RFI Log'!$I$7:$I$28,"&lt;&gt;"),1)</f>
        <v/>
      </c>
    </row>
  </sheetData>
  <mergeCells count="2">
    <mergeCell ref="A2:H2"/>
    <mergeCell ref="A1:H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8"/>
  <sheetViews>
    <sheetView showGridLines="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42" customWidth="1" min="4" max="4"/>
    <col width="16" customWidth="1" min="5" max="5"/>
    <col width="20" customWidth="1" min="6" max="6"/>
    <col width="10" customWidth="1" min="7" max="7"/>
    <col width="13" customWidth="1" min="8" max="8"/>
    <col width="14" customWidth="1" min="9" max="9"/>
    <col width="12" customWidth="1" min="10" max="10"/>
    <col width="10" customWidth="1" min="11" max="11"/>
    <col width="11" customWidth="1" min="12" max="12"/>
    <col width="30" customWidth="1" min="13" max="13"/>
  </cols>
  <sheetData>
    <row r="1" ht="34" customHeight="1">
      <c r="A1" s="1" t="inlineStr">
        <is>
          <t>RFI LOG &amp; TRACKER — Waterfront Residences (Concept)</t>
        </is>
      </c>
    </row>
    <row r="2" ht="20" customHeight="1">
      <c r="A2" s="17" t="inlineStr">
        <is>
          <t>Concept project · fictional sample data · template by Mohammad Gulab · Data date in cell B4</t>
        </is>
      </c>
    </row>
    <row r="4">
      <c r="A4" s="20" t="inlineStr">
        <is>
          <t>Data date:</t>
        </is>
      </c>
      <c r="B4" s="21" t="n">
        <v>46320</v>
      </c>
      <c r="D4" s="22" t="inlineStr">
        <is>
          <t>Status key: Open · Responded · Closed   |   Overdue = open past its response due date</t>
        </is>
      </c>
    </row>
    <row r="6" ht="32" customHeight="1">
      <c r="A6" s="23" t="inlineStr">
        <is>
          <t>RFI No.</t>
        </is>
      </c>
      <c r="B6" s="23" t="inlineStr">
        <is>
          <t>Date Raised</t>
        </is>
      </c>
      <c r="C6" s="23" t="inlineStr">
        <is>
          <t>Discipline</t>
        </is>
      </c>
      <c r="D6" s="23" t="inlineStr">
        <is>
          <t>Subject</t>
        </is>
      </c>
      <c r="E6" s="23" t="inlineStr">
        <is>
          <t>Raised By</t>
        </is>
      </c>
      <c r="F6" s="23" t="inlineStr">
        <is>
          <t>Addressed To</t>
        </is>
      </c>
      <c r="G6" s="23" t="inlineStr">
        <is>
          <t>Priority</t>
        </is>
      </c>
      <c r="H6" s="23" t="inlineStr">
        <is>
          <t>Response Due</t>
        </is>
      </c>
      <c r="I6" s="23" t="inlineStr">
        <is>
          <t>Date Responded</t>
        </is>
      </c>
      <c r="J6" s="23" t="inlineStr">
        <is>
          <t>Status</t>
        </is>
      </c>
      <c r="K6" s="23" t="inlineStr">
        <is>
          <t>Days Open</t>
        </is>
      </c>
      <c r="L6" s="23" t="inlineStr">
        <is>
          <t>Overdue?</t>
        </is>
      </c>
      <c r="M6" s="23" t="inlineStr">
        <is>
          <t>Remarks</t>
        </is>
      </c>
    </row>
    <row r="7">
      <c r="A7" s="24" t="inlineStr">
        <is>
          <t>RFI-001</t>
        </is>
      </c>
      <c r="B7" s="25" t="n">
        <v>46265</v>
      </c>
      <c r="C7" s="24" t="inlineStr">
        <is>
          <t>Structural</t>
        </is>
      </c>
      <c r="D7" s="26" t="inlineStr">
        <is>
          <t>Clarify rebar lap length at transfer slab, Grid C/4</t>
        </is>
      </c>
      <c r="E7" s="26" t="inlineStr">
        <is>
          <t>Project Engineer</t>
        </is>
      </c>
      <c r="F7" s="26" t="inlineStr">
        <is>
          <t>Structural Consultant</t>
        </is>
      </c>
      <c r="G7" s="24" t="inlineStr">
        <is>
          <t>Medium</t>
        </is>
      </c>
      <c r="H7" s="25" t="n">
        <v>46272</v>
      </c>
      <c r="I7" s="25" t="n">
        <v>46267</v>
      </c>
      <c r="J7" s="24" t="inlineStr">
        <is>
          <t>Closed</t>
        </is>
      </c>
      <c r="K7" s="24">
        <f>IF(I7="",$B$4-B7,I7-B7)</f>
        <v/>
      </c>
      <c r="L7" s="24">
        <f>IF(AND(I7="",$B$4&gt;H7),"OVERDUE","")</f>
        <v/>
      </c>
      <c r="M7" s="26" t="inlineStr"/>
    </row>
    <row r="8">
      <c r="A8" s="27" t="inlineStr">
        <is>
          <t>RFI-002</t>
        </is>
      </c>
      <c r="B8" s="28" t="n">
        <v>46266</v>
      </c>
      <c r="C8" s="27" t="inlineStr">
        <is>
          <t>Architectural</t>
        </is>
      </c>
      <c r="D8" s="29" t="inlineStr">
        <is>
          <t>Confirm façade panel joint width on east elevation</t>
        </is>
      </c>
      <c r="E8" s="29" t="inlineStr">
        <is>
          <t>Site Engineer</t>
        </is>
      </c>
      <c r="F8" s="29" t="inlineStr">
        <is>
          <t>Architect</t>
        </is>
      </c>
      <c r="G8" s="27" t="inlineStr">
        <is>
          <t>Medium</t>
        </is>
      </c>
      <c r="H8" s="28" t="n">
        <v>46273</v>
      </c>
      <c r="I8" s="28" t="n">
        <v>46276</v>
      </c>
      <c r="J8" s="27" t="inlineStr">
        <is>
          <t>Closed</t>
        </is>
      </c>
      <c r="K8" s="27">
        <f>IF(I8="",$B$4-B8,I8-B8)</f>
        <v/>
      </c>
      <c r="L8" s="27">
        <f>IF(AND(I8="",$B$4&gt;H8),"OVERDUE","")</f>
        <v/>
      </c>
      <c r="M8" s="29" t="inlineStr"/>
    </row>
    <row r="9">
      <c r="A9" s="24" t="inlineStr">
        <is>
          <t>RFI-003</t>
        </is>
      </c>
      <c r="B9" s="25" t="n">
        <v>46268</v>
      </c>
      <c r="C9" s="24" t="inlineStr">
        <is>
          <t>MEP</t>
        </is>
      </c>
      <c r="D9" s="26" t="inlineStr">
        <is>
          <t>Conflict between AC duct and beam B-12 at Level 3</t>
        </is>
      </c>
      <c r="E9" s="26" t="inlineStr">
        <is>
          <t>Project Engineer</t>
        </is>
      </c>
      <c r="F9" s="26" t="inlineStr">
        <is>
          <t>MEP Consultant</t>
        </is>
      </c>
      <c r="G9" s="24" t="inlineStr">
        <is>
          <t>Low</t>
        </is>
      </c>
      <c r="H9" s="25" t="n">
        <v>46278</v>
      </c>
      <c r="I9" s="25" t="n">
        <v>46273</v>
      </c>
      <c r="J9" s="24" t="inlineStr">
        <is>
          <t>Closed</t>
        </is>
      </c>
      <c r="K9" s="24">
        <f>IF(I9="",$B$4-B9,I9-B9)</f>
        <v/>
      </c>
      <c r="L9" s="24">
        <f>IF(AND(I9="",$B$4&gt;H9),"OVERDUE","")</f>
        <v/>
      </c>
      <c r="M9" s="26" t="inlineStr"/>
    </row>
    <row r="10">
      <c r="A10" s="27" t="inlineStr">
        <is>
          <t>RFI-004</t>
        </is>
      </c>
      <c r="B10" s="28" t="n">
        <v>46271</v>
      </c>
      <c r="C10" s="27" t="inlineStr">
        <is>
          <t>Structural</t>
        </is>
      </c>
      <c r="D10" s="29" t="inlineStr">
        <is>
          <t>Precast hollow-core plank bearing detail at core wall</t>
        </is>
      </c>
      <c r="E10" s="29" t="inlineStr">
        <is>
          <t>Project Engineer</t>
        </is>
      </c>
      <c r="F10" s="29" t="inlineStr">
        <is>
          <t>Structural Consultant</t>
        </is>
      </c>
      <c r="G10" s="27" t="inlineStr">
        <is>
          <t>High</t>
        </is>
      </c>
      <c r="H10" s="28" t="n">
        <v>46276</v>
      </c>
      <c r="I10" s="28" t="n">
        <v>46274</v>
      </c>
      <c r="J10" s="27" t="inlineStr">
        <is>
          <t>Closed</t>
        </is>
      </c>
      <c r="K10" s="27">
        <f>IF(I10="",$B$4-B10,I10-B10)</f>
        <v/>
      </c>
      <c r="L10" s="27">
        <f>IF(AND(I10="",$B$4&gt;H10),"OVERDUE","")</f>
        <v/>
      </c>
      <c r="M10" s="29" t="inlineStr"/>
    </row>
    <row r="11">
      <c r="A11" s="24" t="inlineStr">
        <is>
          <t>RFI-005</t>
        </is>
      </c>
      <c r="B11" s="25" t="n">
        <v>46272</v>
      </c>
      <c r="C11" s="24" t="inlineStr">
        <is>
          <t>Civil</t>
        </is>
      </c>
      <c r="D11" s="26" t="inlineStr">
        <is>
          <t>Invert level mismatch, manhole MH-07 vs drawing</t>
        </is>
      </c>
      <c r="E11" s="26" t="inlineStr">
        <is>
          <t>Project Engineer</t>
        </is>
      </c>
      <c r="F11" s="26" t="inlineStr">
        <is>
          <t>Civil Consultant</t>
        </is>
      </c>
      <c r="G11" s="24" t="inlineStr">
        <is>
          <t>Low</t>
        </is>
      </c>
      <c r="H11" s="25" t="n">
        <v>46282</v>
      </c>
      <c r="I11" s="25" t="n">
        <v>46277</v>
      </c>
      <c r="J11" s="24" t="inlineStr">
        <is>
          <t>Closed</t>
        </is>
      </c>
      <c r="K11" s="24">
        <f>IF(I11="",$B$4-B11,I11-B11)</f>
        <v/>
      </c>
      <c r="L11" s="24">
        <f>IF(AND(I11="",$B$4&gt;H11),"OVERDUE","")</f>
        <v/>
      </c>
      <c r="M11" s="26" t="inlineStr"/>
    </row>
    <row r="12">
      <c r="A12" s="27" t="inlineStr">
        <is>
          <t>RFI-006</t>
        </is>
      </c>
      <c r="B12" s="28" t="n">
        <v>46274</v>
      </c>
      <c r="C12" s="27" t="inlineStr">
        <is>
          <t>Architectural</t>
        </is>
      </c>
      <c r="D12" s="29" t="inlineStr">
        <is>
          <t>Door schedule: fire rating for stair core doors</t>
        </is>
      </c>
      <c r="E12" s="29" t="inlineStr">
        <is>
          <t>Project Engineer</t>
        </is>
      </c>
      <c r="F12" s="29" t="inlineStr">
        <is>
          <t>Architect</t>
        </is>
      </c>
      <c r="G12" s="27" t="inlineStr">
        <is>
          <t>Medium</t>
        </is>
      </c>
      <c r="H12" s="28" t="n">
        <v>46281</v>
      </c>
      <c r="I12" s="28" t="n">
        <v>46284</v>
      </c>
      <c r="J12" s="27" t="inlineStr">
        <is>
          <t>Closed</t>
        </is>
      </c>
      <c r="K12" s="27">
        <f>IF(I12="",$B$4-B12,I12-B12)</f>
        <v/>
      </c>
      <c r="L12" s="27">
        <f>IF(AND(I12="",$B$4&gt;H12),"OVERDUE","")</f>
        <v/>
      </c>
      <c r="M12" s="29" t="inlineStr"/>
    </row>
    <row r="13">
      <c r="A13" s="24" t="inlineStr">
        <is>
          <t>RFI-007</t>
        </is>
      </c>
      <c r="B13" s="25" t="n">
        <v>46277</v>
      </c>
      <c r="C13" s="24" t="inlineStr">
        <is>
          <t>MEP</t>
        </is>
      </c>
      <c r="D13" s="26" t="inlineStr">
        <is>
          <t>Sleeve sizes for plumbing risers through PT slab</t>
        </is>
      </c>
      <c r="E13" s="26" t="inlineStr">
        <is>
          <t>Doc Controller</t>
        </is>
      </c>
      <c r="F13" s="26" t="inlineStr">
        <is>
          <t>MEP Consultant</t>
        </is>
      </c>
      <c r="G13" s="24" t="inlineStr">
        <is>
          <t>Medium</t>
        </is>
      </c>
      <c r="H13" s="25" t="n">
        <v>46284</v>
      </c>
      <c r="I13" s="25" t="n">
        <v>46288</v>
      </c>
      <c r="J13" s="24" t="inlineStr">
        <is>
          <t>Responded</t>
        </is>
      </c>
      <c r="K13" s="24">
        <f>IF(I13="",$B$4-B13,I13-B13)</f>
        <v/>
      </c>
      <c r="L13" s="24">
        <f>IF(AND(I13="",$B$4&gt;H13),"OVERDUE","")</f>
        <v/>
      </c>
      <c r="M13" s="26" t="inlineStr"/>
    </row>
    <row r="14">
      <c r="A14" s="27" t="inlineStr">
        <is>
          <t>RFI-008</t>
        </is>
      </c>
      <c r="B14" s="28" t="n">
        <v>46279</v>
      </c>
      <c r="C14" s="27" t="inlineStr">
        <is>
          <t>Structural</t>
        </is>
      </c>
      <c r="D14" s="29" t="inlineStr">
        <is>
          <t>Embed plate location for façade brackets, Level 5</t>
        </is>
      </c>
      <c r="E14" s="29" t="inlineStr">
        <is>
          <t>Site Engineer</t>
        </is>
      </c>
      <c r="F14" s="29" t="inlineStr">
        <is>
          <t>Structural Consultant</t>
        </is>
      </c>
      <c r="G14" s="27" t="inlineStr">
        <is>
          <t>High</t>
        </is>
      </c>
      <c r="H14" s="28" t="n">
        <v>46284</v>
      </c>
      <c r="I14" s="28" t="n">
        <v>46282</v>
      </c>
      <c r="J14" s="27" t="inlineStr">
        <is>
          <t>Responded</t>
        </is>
      </c>
      <c r="K14" s="27">
        <f>IF(I14="",$B$4-B14,I14-B14)</f>
        <v/>
      </c>
      <c r="L14" s="27">
        <f>IF(AND(I14="",$B$4&gt;H14),"OVERDUE","")</f>
        <v/>
      </c>
      <c r="M14" s="29" t="inlineStr"/>
    </row>
    <row r="15">
      <c r="A15" s="24" t="inlineStr">
        <is>
          <t>RFI-009</t>
        </is>
      </c>
      <c r="B15" s="25" t="n">
        <v>46282</v>
      </c>
      <c r="C15" s="24" t="inlineStr">
        <is>
          <t>Architectural</t>
        </is>
      </c>
      <c r="D15" s="26" t="inlineStr">
        <is>
          <t>Finish for lobby feature wall — sample approval</t>
        </is>
      </c>
      <c r="E15" s="26" t="inlineStr">
        <is>
          <t>MEP Engineer</t>
        </is>
      </c>
      <c r="F15" s="26" t="inlineStr">
        <is>
          <t>Architect</t>
        </is>
      </c>
      <c r="G15" s="24" t="inlineStr">
        <is>
          <t>Medium</t>
        </is>
      </c>
      <c r="H15" s="25" t="n">
        <v>46289</v>
      </c>
      <c r="I15" s="25" t="n">
        <v>46292</v>
      </c>
      <c r="J15" s="24" t="inlineStr">
        <is>
          <t>Closed</t>
        </is>
      </c>
      <c r="K15" s="24">
        <f>IF(I15="",$B$4-B15,I15-B15)</f>
        <v/>
      </c>
      <c r="L15" s="24">
        <f>IF(AND(I15="",$B$4&gt;H15),"OVERDUE","")</f>
        <v/>
      </c>
      <c r="M15" s="26" t="inlineStr"/>
    </row>
    <row r="16">
      <c r="A16" s="27" t="inlineStr">
        <is>
          <t>RFI-010</t>
        </is>
      </c>
      <c r="B16" s="28" t="n">
        <v>46283</v>
      </c>
      <c r="C16" s="27" t="inlineStr">
        <is>
          <t>Civil</t>
        </is>
      </c>
      <c r="D16" s="29" t="inlineStr">
        <is>
          <t>Retaining wall weep-hole spacing</t>
        </is>
      </c>
      <c r="E16" s="29" t="inlineStr">
        <is>
          <t>Doc Controller</t>
        </is>
      </c>
      <c r="F16" s="29" t="inlineStr">
        <is>
          <t>Civil Consultant</t>
        </is>
      </c>
      <c r="G16" s="27" t="inlineStr">
        <is>
          <t>Low</t>
        </is>
      </c>
      <c r="H16" s="28" t="n">
        <v>46293</v>
      </c>
      <c r="I16" s="28" t="n">
        <v>46288</v>
      </c>
      <c r="J16" s="27" t="inlineStr">
        <is>
          <t>Closed</t>
        </is>
      </c>
      <c r="K16" s="27">
        <f>IF(I16="",$B$4-B16,I16-B16)</f>
        <v/>
      </c>
      <c r="L16" s="27">
        <f>IF(AND(I16="",$B$4&gt;H16),"OVERDUE","")</f>
        <v/>
      </c>
      <c r="M16" s="29" t="inlineStr"/>
    </row>
    <row r="17">
      <c r="A17" s="24" t="inlineStr">
        <is>
          <t>RFI-011</t>
        </is>
      </c>
      <c r="B17" s="25" t="n">
        <v>46284</v>
      </c>
      <c r="C17" s="24" t="inlineStr">
        <is>
          <t>MEP</t>
        </is>
      </c>
      <c r="D17" s="26" t="inlineStr">
        <is>
          <t>Electrical room ventilation rate</t>
        </is>
      </c>
      <c r="E17" s="26" t="inlineStr">
        <is>
          <t>QA/QC Engineer</t>
        </is>
      </c>
      <c r="F17" s="26" t="inlineStr">
        <is>
          <t>MEP Consultant</t>
        </is>
      </c>
      <c r="G17" s="24" t="inlineStr">
        <is>
          <t>Medium</t>
        </is>
      </c>
      <c r="H17" s="25" t="n">
        <v>46291</v>
      </c>
      <c r="I17" s="25" t="n">
        <v>46291</v>
      </c>
      <c r="J17" s="24" t="inlineStr">
        <is>
          <t>Responded</t>
        </is>
      </c>
      <c r="K17" s="24">
        <f>IF(I17="",$B$4-B17,I17-B17)</f>
        <v/>
      </c>
      <c r="L17" s="24">
        <f>IF(AND(I17="",$B$4&gt;H17),"OVERDUE","")</f>
        <v/>
      </c>
      <c r="M17" s="26" t="inlineStr"/>
    </row>
    <row r="18">
      <c r="A18" s="27" t="inlineStr">
        <is>
          <t>RFI-012</t>
        </is>
      </c>
      <c r="B18" s="28" t="n">
        <v>46287</v>
      </c>
      <c r="C18" s="27" t="inlineStr">
        <is>
          <t>Structural</t>
        </is>
      </c>
      <c r="D18" s="29" t="inlineStr">
        <is>
          <t>Column C-21 dimension differs between GA and section</t>
        </is>
      </c>
      <c r="E18" s="29" t="inlineStr">
        <is>
          <t>MEP Engineer</t>
        </is>
      </c>
      <c r="F18" s="29" t="inlineStr">
        <is>
          <t>Structural Consultant</t>
        </is>
      </c>
      <c r="G18" s="27" t="inlineStr">
        <is>
          <t>High</t>
        </is>
      </c>
      <c r="H18" s="28" t="n">
        <v>46292</v>
      </c>
      <c r="I18" s="28" t="n">
        <v>46295</v>
      </c>
      <c r="J18" s="27" t="inlineStr">
        <is>
          <t>Closed</t>
        </is>
      </c>
      <c r="K18" s="27">
        <f>IF(I18="",$B$4-B18,I18-B18)</f>
        <v/>
      </c>
      <c r="L18" s="27">
        <f>IF(AND(I18="",$B$4&gt;H18),"OVERDUE","")</f>
        <v/>
      </c>
      <c r="M18" s="29" t="inlineStr"/>
    </row>
    <row r="19">
      <c r="A19" s="24" t="inlineStr">
        <is>
          <t>RFI-013</t>
        </is>
      </c>
      <c r="B19" s="25" t="n">
        <v>46288</v>
      </c>
      <c r="C19" s="24" t="inlineStr">
        <is>
          <t>Architectural</t>
        </is>
      </c>
      <c r="D19" s="26" t="inlineStr">
        <is>
          <t>Balcony balustrade height at Type B units</t>
        </is>
      </c>
      <c r="E19" s="26" t="inlineStr">
        <is>
          <t>Project Engineer</t>
        </is>
      </c>
      <c r="F19" s="26" t="inlineStr">
        <is>
          <t>Architect</t>
        </is>
      </c>
      <c r="G19" s="24" t="inlineStr">
        <is>
          <t>Low</t>
        </is>
      </c>
      <c r="H19" s="25" t="n">
        <v>46298</v>
      </c>
      <c r="I19" s="25" t="n">
        <v>46300</v>
      </c>
      <c r="J19" s="24" t="inlineStr">
        <is>
          <t>Closed</t>
        </is>
      </c>
      <c r="K19" s="24">
        <f>IF(I19="",$B$4-B19,I19-B19)</f>
        <v/>
      </c>
      <c r="L19" s="24">
        <f>IF(AND(I19="",$B$4&gt;H19),"OVERDUE","")</f>
        <v/>
      </c>
      <c r="M19" s="26" t="inlineStr"/>
    </row>
    <row r="20">
      <c r="A20" s="27" t="inlineStr">
        <is>
          <t>RFI-014</t>
        </is>
      </c>
      <c r="B20" s="28" t="n">
        <v>46292</v>
      </c>
      <c r="C20" s="27" t="inlineStr">
        <is>
          <t>MEP</t>
        </is>
      </c>
      <c r="D20" s="29" t="inlineStr">
        <is>
          <t>Fire pump room drainage provision</t>
        </is>
      </c>
      <c r="E20" s="29" t="inlineStr">
        <is>
          <t>QA/QC Engineer</t>
        </is>
      </c>
      <c r="F20" s="29" t="inlineStr">
        <is>
          <t>MEP Consultant</t>
        </is>
      </c>
      <c r="G20" s="27" t="inlineStr">
        <is>
          <t>Medium</t>
        </is>
      </c>
      <c r="H20" s="28" t="n">
        <v>46299</v>
      </c>
      <c r="I20" s="28" t="n">
        <v>46299</v>
      </c>
      <c r="J20" s="27" t="inlineStr">
        <is>
          <t>Responded</t>
        </is>
      </c>
      <c r="K20" s="27">
        <f>IF(I20="",$B$4-B20,I20-B20)</f>
        <v/>
      </c>
      <c r="L20" s="27">
        <f>IF(AND(I20="",$B$4&gt;H20),"OVERDUE","")</f>
        <v/>
      </c>
      <c r="M20" s="29" t="inlineStr"/>
    </row>
    <row r="21">
      <c r="A21" s="24" t="inlineStr">
        <is>
          <t>RFI-015</t>
        </is>
      </c>
      <c r="B21" s="25" t="n">
        <v>46294</v>
      </c>
      <c r="C21" s="24" t="inlineStr">
        <is>
          <t>Structural</t>
        </is>
      </c>
      <c r="D21" s="26" t="inlineStr">
        <is>
          <t>Precast stair landing connection detail</t>
        </is>
      </c>
      <c r="E21" s="26" t="inlineStr">
        <is>
          <t>QA/QC Engineer</t>
        </is>
      </c>
      <c r="F21" s="26" t="inlineStr">
        <is>
          <t>Structural Consultant</t>
        </is>
      </c>
      <c r="G21" s="24" t="inlineStr">
        <is>
          <t>Low</t>
        </is>
      </c>
      <c r="H21" s="25" t="n">
        <v>46304</v>
      </c>
      <c r="I21" s="25" t="n">
        <v>46297</v>
      </c>
      <c r="J21" s="24" t="inlineStr">
        <is>
          <t>Closed</t>
        </is>
      </c>
      <c r="K21" s="24">
        <f>IF(I21="",$B$4-B21,I21-B21)</f>
        <v/>
      </c>
      <c r="L21" s="24">
        <f>IF(AND(I21="",$B$4&gt;H21),"OVERDUE","")</f>
        <v/>
      </c>
      <c r="M21" s="26" t="inlineStr"/>
    </row>
    <row r="22">
      <c r="A22" s="27" t="inlineStr">
        <is>
          <t>RFI-016</t>
        </is>
      </c>
      <c r="B22" s="28" t="n">
        <v>46296</v>
      </c>
      <c r="C22" s="27" t="inlineStr">
        <is>
          <t>Civil</t>
        </is>
      </c>
      <c r="D22" s="29" t="inlineStr">
        <is>
          <t>Asphalt build-up for internal roads</t>
        </is>
      </c>
      <c r="E22" s="29" t="inlineStr">
        <is>
          <t>Project Engineer</t>
        </is>
      </c>
      <c r="F22" s="29" t="inlineStr">
        <is>
          <t>Civil Consultant</t>
        </is>
      </c>
      <c r="G22" s="27" t="inlineStr">
        <is>
          <t>High</t>
        </is>
      </c>
      <c r="H22" s="28" t="n">
        <v>46301</v>
      </c>
      <c r="I22" s="28" t="n">
        <v>46302</v>
      </c>
      <c r="J22" s="27" t="inlineStr">
        <is>
          <t>Responded</t>
        </is>
      </c>
      <c r="K22" s="27">
        <f>IF(I22="",$B$4-B22,I22-B22)</f>
        <v/>
      </c>
      <c r="L22" s="27">
        <f>IF(AND(I22="",$B$4&gt;H22),"OVERDUE","")</f>
        <v/>
      </c>
      <c r="M22" s="29" t="inlineStr"/>
    </row>
    <row r="23">
      <c r="A23" s="24" t="inlineStr">
        <is>
          <t>RFI-017</t>
        </is>
      </c>
      <c r="B23" s="25" t="n">
        <v>46298</v>
      </c>
      <c r="C23" s="24" t="inlineStr">
        <is>
          <t>Architectural</t>
        </is>
      </c>
      <c r="D23" s="26" t="inlineStr">
        <is>
          <t>Ceiling height in corridor below services</t>
        </is>
      </c>
      <c r="E23" s="26" t="inlineStr">
        <is>
          <t>MEP Engineer</t>
        </is>
      </c>
      <c r="F23" s="26" t="inlineStr">
        <is>
          <t>Architect</t>
        </is>
      </c>
      <c r="G23" s="24" t="inlineStr">
        <is>
          <t>Low</t>
        </is>
      </c>
      <c r="H23" s="25" t="n">
        <v>46308</v>
      </c>
      <c r="I23" s="25" t="n">
        <v>46306</v>
      </c>
      <c r="J23" s="24" t="inlineStr">
        <is>
          <t>Responded</t>
        </is>
      </c>
      <c r="K23" s="24">
        <f>IF(I23="",$B$4-B23,I23-B23)</f>
        <v/>
      </c>
      <c r="L23" s="24">
        <f>IF(AND(I23="",$B$4&gt;H23),"OVERDUE","")</f>
        <v/>
      </c>
      <c r="M23" s="26" t="inlineStr"/>
    </row>
    <row r="24">
      <c r="A24" s="27" t="inlineStr">
        <is>
          <t>RFI-018</t>
        </is>
      </c>
      <c r="B24" s="28" t="n">
        <v>46298</v>
      </c>
      <c r="C24" s="27" t="inlineStr">
        <is>
          <t>MEP</t>
        </is>
      </c>
      <c r="D24" s="29" t="inlineStr">
        <is>
          <t>Location of main DB in Block 2</t>
        </is>
      </c>
      <c r="E24" s="29" t="inlineStr">
        <is>
          <t>QA/QC Engineer</t>
        </is>
      </c>
      <c r="F24" s="29" t="inlineStr">
        <is>
          <t>MEP Consultant</t>
        </is>
      </c>
      <c r="G24" s="27" t="inlineStr">
        <is>
          <t>Low</t>
        </is>
      </c>
      <c r="H24" s="28" t="n">
        <v>46308</v>
      </c>
      <c r="I24" s="28" t="n">
        <v>46309</v>
      </c>
      <c r="J24" s="27" t="inlineStr">
        <is>
          <t>Closed</t>
        </is>
      </c>
      <c r="K24" s="27">
        <f>IF(I24="",$B$4-B24,I24-B24)</f>
        <v/>
      </c>
      <c r="L24" s="27">
        <f>IF(AND(I24="",$B$4&gt;H24),"OVERDUE","")</f>
        <v/>
      </c>
      <c r="M24" s="29" t="inlineStr"/>
    </row>
    <row r="25">
      <c r="A25" s="24" t="inlineStr">
        <is>
          <t>RFI-019</t>
        </is>
      </c>
      <c r="B25" s="25" t="n">
        <v>46300</v>
      </c>
      <c r="C25" s="24" t="inlineStr">
        <is>
          <t>Structural</t>
        </is>
      </c>
      <c r="D25" s="26" t="inlineStr">
        <is>
          <t>Grout specification for precast column sockets</t>
        </is>
      </c>
      <c r="E25" s="26" t="inlineStr">
        <is>
          <t>Doc Controller</t>
        </is>
      </c>
      <c r="F25" s="26" t="inlineStr">
        <is>
          <t>Structural Consultant</t>
        </is>
      </c>
      <c r="G25" s="24" t="inlineStr">
        <is>
          <t>Medium</t>
        </is>
      </c>
      <c r="H25" s="25" t="n">
        <v>46307</v>
      </c>
      <c r="I25" s="25" t="n">
        <v>46304</v>
      </c>
      <c r="J25" s="24" t="inlineStr">
        <is>
          <t>Responded</t>
        </is>
      </c>
      <c r="K25" s="24">
        <f>IF(I25="",$B$4-B25,I25-B25)</f>
        <v/>
      </c>
      <c r="L25" s="24">
        <f>IF(AND(I25="",$B$4&gt;H25),"OVERDUE","")</f>
        <v/>
      </c>
      <c r="M25" s="26" t="inlineStr"/>
    </row>
    <row r="26">
      <c r="A26" s="27" t="inlineStr">
        <is>
          <t>RFI-020</t>
        </is>
      </c>
      <c r="B26" s="28" t="n">
        <v>46303</v>
      </c>
      <c r="C26" s="27" t="inlineStr">
        <is>
          <t>Architectural</t>
        </is>
      </c>
      <c r="D26" s="29" t="inlineStr">
        <is>
          <t>Tile setting-out for wet areas</t>
        </is>
      </c>
      <c r="E26" s="29" t="inlineStr">
        <is>
          <t>Doc Controller</t>
        </is>
      </c>
      <c r="F26" s="29" t="inlineStr">
        <is>
          <t>Architect</t>
        </is>
      </c>
      <c r="G26" s="27" t="inlineStr">
        <is>
          <t>Low</t>
        </is>
      </c>
      <c r="H26" s="28" t="n">
        <v>46313</v>
      </c>
      <c r="I26" s="28" t="n"/>
      <c r="J26" s="27" t="inlineStr">
        <is>
          <t>Open</t>
        </is>
      </c>
      <c r="K26" s="27">
        <f>IF(I26="",$B$4-B26,I26-B26)</f>
        <v/>
      </c>
      <c r="L26" s="27">
        <f>IF(AND(I26="",$B$4&gt;H26),"OVERDUE","")</f>
        <v/>
      </c>
      <c r="M26" s="29" t="inlineStr"/>
    </row>
    <row r="27">
      <c r="A27" s="24" t="inlineStr">
        <is>
          <t>RFI-021</t>
        </is>
      </c>
      <c r="B27" s="25" t="n">
        <v>46305</v>
      </c>
      <c r="C27" s="24" t="inlineStr">
        <is>
          <t>MEP</t>
        </is>
      </c>
      <c r="D27" s="26" t="inlineStr">
        <is>
          <t>Kitchen exhaust riser route</t>
        </is>
      </c>
      <c r="E27" s="26" t="inlineStr">
        <is>
          <t>Project Engineer</t>
        </is>
      </c>
      <c r="F27" s="26" t="inlineStr">
        <is>
          <t>MEP Consultant</t>
        </is>
      </c>
      <c r="G27" s="24" t="inlineStr">
        <is>
          <t>Low</t>
        </is>
      </c>
      <c r="H27" s="25" t="n">
        <v>46315</v>
      </c>
      <c r="I27" s="25" t="n">
        <v>46309</v>
      </c>
      <c r="J27" s="24" t="inlineStr">
        <is>
          <t>Closed</t>
        </is>
      </c>
      <c r="K27" s="24">
        <f>IF(I27="",$B$4-B27,I27-B27)</f>
        <v/>
      </c>
      <c r="L27" s="24">
        <f>IF(AND(I27="",$B$4&gt;H27),"OVERDUE","")</f>
        <v/>
      </c>
      <c r="M27" s="26" t="inlineStr"/>
    </row>
    <row r="28">
      <c r="A28" s="27" t="inlineStr">
        <is>
          <t>RFI-022</t>
        </is>
      </c>
      <c r="B28" s="28" t="n">
        <v>46307</v>
      </c>
      <c r="C28" s="27" t="inlineStr">
        <is>
          <t>Structural</t>
        </is>
      </c>
      <c r="D28" s="29" t="inlineStr">
        <is>
          <t>Construction joint location in raft foundation</t>
        </is>
      </c>
      <c r="E28" s="29" t="inlineStr">
        <is>
          <t>QA/QC Engineer</t>
        </is>
      </c>
      <c r="F28" s="29" t="inlineStr">
        <is>
          <t>Structural Consultant</t>
        </is>
      </c>
      <c r="G28" s="27" t="inlineStr">
        <is>
          <t>Low</t>
        </is>
      </c>
      <c r="H28" s="28" t="n">
        <v>46317</v>
      </c>
      <c r="I28" s="28" t="n"/>
      <c r="J28" s="27" t="inlineStr">
        <is>
          <t>Open</t>
        </is>
      </c>
      <c r="K28" s="27">
        <f>IF(I28="",$B$4-B28,I28-B28)</f>
        <v/>
      </c>
      <c r="L28" s="27">
        <f>IF(AND(I28="",$B$4&gt;H28),"OVERDUE","")</f>
        <v/>
      </c>
      <c r="M28" s="29" t="inlineStr"/>
    </row>
  </sheetData>
  <autoFilter ref="A6:M28"/>
  <mergeCells count="2">
    <mergeCell ref="A2:M2"/>
    <mergeCell ref="A1:M1"/>
  </mergeCells>
  <conditionalFormatting sqref="J7:J28">
    <cfRule type="cellIs" priority="1" operator="equal" dxfId="0">
      <formula>"Open"</formula>
    </cfRule>
    <cfRule type="cellIs" priority="2" operator="equal" dxfId="1">
      <formula>"Responded"</formula>
    </cfRule>
    <cfRule type="cellIs" priority="3" operator="equal" dxfId="2">
      <formula>"Closed"</formula>
    </cfRule>
  </conditionalFormatting>
  <conditionalFormatting sqref="L7:L28">
    <cfRule type="cellIs" priority="4" operator="equal" dxfId="3">
      <formula>"OVERDUE"</formula>
    </cfRule>
  </conditionalFormatting>
  <conditionalFormatting sqref="G7:G28">
    <cfRule type="cellIs" priority="5" operator="equal" dxfId="4">
      <formula>"High"</formula>
    </cfRule>
  </conditionalFormatting>
  <conditionalFormatting sqref="K7:K28">
    <cfRule type="dataBar" priority="6">
      <dataBar>
        <cfvo type="num" val="0"/>
        <cfvo type="max"/>
        <color rgb="00F2994A"/>
      </dataBar>
    </cfRule>
  </conditionalFormatting>
  <dataValidations count="3">
    <dataValidation sqref="J7:J207" showDropDown="0" showInputMessage="0" showErrorMessage="0" allowBlank="1" type="list">
      <formula1>"Open,Responded,Closed"</formula1>
    </dataValidation>
    <dataValidation sqref="G7:G207" showDropDown="0" showInputMessage="0" showErrorMessage="0" allowBlank="1" type="list">
      <formula1>"High,Medium,Low"</formula1>
    </dataValidation>
    <dataValidation sqref="C7:C207" showDropDown="0" showInputMessage="0" showErrorMessage="0" allowBlank="1" type="list">
      <formula1>"Structural,Architectural,MEP,Civil"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2026-10-27T04:44:27Z</dcterms:created>
  <dcterms:modified xmlns:dcterms="http://purl.org/dc/terms/" xmlns:xsi="http://www.w3.org/2001/XMLSchema-instance" xsi:type="dcterms:W3CDTF">2026-10-27T04:48:41Z</dcterms:modified>
</cp:coreProperties>
</file>