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ctivities" sheetId="2" state="visible" r:id="rId2"/>
    <sheet xmlns:r="http://schemas.openxmlformats.org/officeDocument/2006/relationships" name="S-Curv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dd-mmm-yy"/>
    <numFmt numFmtId="167" formatCode="+0%;-0%;0%"/>
  </numFmts>
  <fonts count="2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i val="1"/>
      <color rgb="005A6678"/>
      <sz val="10"/>
    </font>
    <font>
      <b val="1"/>
      <sz val="10"/>
    </font>
    <font>
      <b val="1"/>
      <color rgb="009A4F0C"/>
    </font>
    <font>
      <b val="1"/>
      <color rgb="00FFFFFF"/>
      <sz val="10"/>
    </font>
    <font>
      <sz val="10"/>
    </font>
    <font>
      <b val="1"/>
    </font>
    <font>
      <b val="1"/>
      <color rgb="00FFFFFF"/>
    </font>
    <font>
      <b val="1"/>
      <color rgb="00FFFFFF"/>
      <sz val="20"/>
    </font>
    <font>
      <b val="1"/>
      <color rgb="001F3A5F"/>
      <sz val="26"/>
    </font>
    <font>
      <b val="1"/>
      <color rgb="002E9E5B"/>
      <sz val="26"/>
    </font>
    <font>
      <b val="1"/>
      <color rgb="00D64545"/>
      <sz val="26"/>
    </font>
    <font>
      <b val="1"/>
      <color rgb="00F2994A"/>
      <sz val="26"/>
    </font>
    <font>
      <name val="Calibri"/>
      <b val="1"/>
      <color rgb="00FFFFFF"/>
      <sz val="20"/>
    </font>
    <font>
      <name val="Calibri"/>
      <i val="1"/>
      <color rgb="005A6678"/>
      <sz val="10"/>
    </font>
    <font>
      <name val="Calibri"/>
      <b val="1"/>
      <color rgb="00FFFFFF"/>
      <sz val="10"/>
    </font>
    <font>
      <name val="Calibri"/>
      <b val="1"/>
      <color rgb="001F3A5F"/>
      <sz val="26"/>
    </font>
    <font>
      <name val="Calibri"/>
      <b val="1"/>
      <color rgb="002E9E5B"/>
      <sz val="26"/>
    </font>
    <font>
      <name val="Calibri"/>
      <b val="1"/>
      <color rgb="00D64545"/>
      <sz val="26"/>
    </font>
    <font>
      <name val="Calibri"/>
      <b val="1"/>
      <color rgb="00F2994A"/>
      <sz val="26"/>
    </font>
    <font>
      <name val="Calibri"/>
      <b val="1"/>
      <color rgb="00FFFFFF"/>
    </font>
    <font>
      <name val="Calibri"/>
      <b val="1"/>
      <sz val="10"/>
    </font>
    <font>
      <name val="Calibri"/>
      <b val="1"/>
      <color rgb="009A4F0C"/>
    </font>
    <font>
      <name val="Calibri"/>
      <sz val="10"/>
    </font>
    <font>
      <name val="Calibri"/>
      <b val="1"/>
    </font>
  </fonts>
  <fills count="9">
    <fill>
      <patternFill/>
    </fill>
    <fill>
      <patternFill patternType="gray125"/>
    </fill>
    <fill>
      <patternFill patternType="solid">
        <fgColor rgb="000F1E36"/>
      </patternFill>
    </fill>
    <fill>
      <patternFill patternType="solid">
        <fgColor rgb="001F3A5F"/>
      </patternFill>
    </fill>
    <fill>
      <patternFill patternType="solid">
        <fgColor rgb="00F7F9FC"/>
      </patternFill>
    </fill>
    <fill>
      <patternFill patternType="solid">
        <fgColor rgb="00E8EDF5"/>
      </patternFill>
    </fill>
    <fill>
      <patternFill patternType="solid">
        <fgColor rgb="002E9E5B"/>
      </patternFill>
    </fill>
    <fill>
      <patternFill patternType="solid">
        <fgColor rgb="00D64545"/>
      </patternFill>
    </fill>
    <fill>
      <patternFill patternType="solid">
        <fgColor rgb="00F2994A"/>
      </patternFill>
    </fill>
  </fills>
  <borders count="11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left style="thin">
        <color rgb="00D9DEE7"/>
      </left>
      <top style="thin">
        <color rgb="00D9DEE7"/>
      </top>
    </border>
    <border>
      <left style="thin">
        <color rgb="00D9DEE7"/>
      </left>
    </border>
    <border>
      <left style="thin">
        <color rgb="00D9DEE7"/>
      </left>
      <bottom style="thin">
        <color rgb="00D9DEE7"/>
      </bottom>
    </border>
    <border>
      <top style="thin">
        <color rgb="00D9DEE7"/>
      </top>
    </border>
    <border/>
    <border>
      <bottom style="thin">
        <color rgb="00D9DEE7"/>
      </bottom>
    </border>
    <border>
      <right style="thin">
        <color rgb="00D9DEE7"/>
      </right>
      <top style="thin">
        <color rgb="00D9DEE7"/>
      </top>
    </border>
    <border>
      <right style="thin">
        <color rgb="00D9DEE7"/>
      </right>
    </border>
    <border>
      <right style="thin">
        <color rgb="00D9DEE7"/>
      </right>
      <bottom style="thin">
        <color rgb="00D9DEE7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4" fillId="2" borderId="0" applyAlignment="1" pivotButton="0" quotePrefix="0" xfId="0">
      <alignment vertical="center" indent="1"/>
    </xf>
    <xf numFmtId="0" fontId="0" fillId="2" borderId="0" pivotButton="0" quotePrefix="0" xfId="0"/>
    <xf numFmtId="0" fontId="15" fillId="0" borderId="0" pivotButton="0" quotePrefix="0" xfId="0"/>
    <xf numFmtId="0" fontId="16" fillId="3" borderId="2" applyAlignment="1" pivotButton="0" quotePrefix="0" xfId="0">
      <alignment horizontal="center" vertical="center"/>
    </xf>
    <xf numFmtId="0" fontId="0" fillId="3" borderId="5" pivotButton="0" quotePrefix="0" xfId="0"/>
    <xf numFmtId="0" fontId="0" fillId="3" borderId="8" pivotButton="0" quotePrefix="0" xfId="0"/>
    <xf numFmtId="0" fontId="16" fillId="6" borderId="2" applyAlignment="1" pivotButton="0" quotePrefix="0" xfId="0">
      <alignment horizontal="center" vertical="center"/>
    </xf>
    <xf numFmtId="0" fontId="0" fillId="6" borderId="5" pivotButton="0" quotePrefix="0" xfId="0"/>
    <xf numFmtId="0" fontId="0" fillId="6" borderId="8" pivotButton="0" quotePrefix="0" xfId="0"/>
    <xf numFmtId="0" fontId="16" fillId="7" borderId="2" applyAlignment="1" pivotButton="0" quotePrefix="0" xfId="0">
      <alignment horizontal="center" vertical="center"/>
    </xf>
    <xf numFmtId="0" fontId="0" fillId="7" borderId="5" pivotButton="0" quotePrefix="0" xfId="0"/>
    <xf numFmtId="0" fontId="0" fillId="7" borderId="8" pivotButton="0" quotePrefix="0" xfId="0"/>
    <xf numFmtId="0" fontId="16" fillId="8" borderId="2" applyAlignment="1" pivotButton="0" quotePrefix="0" xfId="0">
      <alignment horizontal="center" vertical="center"/>
    </xf>
    <xf numFmtId="0" fontId="0" fillId="8" borderId="5" pivotButton="0" quotePrefix="0" xfId="0"/>
    <xf numFmtId="0" fontId="0" fillId="8" borderId="8" pivotButton="0" quotePrefix="0" xfId="0"/>
    <xf numFmtId="9" fontId="17" fillId="0" borderId="3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9" pivotButton="0" quotePrefix="0" xfId="0"/>
    <xf numFmtId="9" fontId="18" fillId="0" borderId="3" applyAlignment="1" pivotButton="0" quotePrefix="0" xfId="0">
      <alignment horizontal="center" vertical="center"/>
    </xf>
    <xf numFmtId="167" fontId="19" fillId="0" borderId="3" applyAlignment="1" pivotButton="0" quotePrefix="0" xfId="0">
      <alignment horizontal="center" vertical="center"/>
    </xf>
    <xf numFmtId="2" fontId="20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pivotButton="0" quotePrefix="0" xfId="0"/>
    <xf numFmtId="0" fontId="0" fillId="0" borderId="10" pivotButton="0" quotePrefix="0" xfId="0"/>
    <xf numFmtId="0" fontId="21" fillId="3" borderId="1" pivotButton="0" quotePrefix="0" xfId="0"/>
    <xf numFmtId="0" fontId="0" fillId="0" borderId="1" pivotButton="0" quotePrefix="0" xfId="0"/>
    <xf numFmtId="0" fontId="1" fillId="2" borderId="0" applyAlignment="1" pivotButton="0" quotePrefix="0" xfId="0">
      <alignment vertical="center" indent="1"/>
    </xf>
    <xf numFmtId="0" fontId="15" fillId="0" borderId="0" applyAlignment="1" pivotButton="0" quotePrefix="0" xfId="0">
      <alignment vertical="center" indent="1"/>
    </xf>
    <xf numFmtId="0" fontId="22" fillId="0" borderId="0" pivotButton="0" quotePrefix="0" xfId="0"/>
    <xf numFmtId="165" fontId="23" fillId="0" borderId="0" pivotButton="0" quotePrefix="0" xfId="0"/>
    <xf numFmtId="0" fontId="16" fillId="3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left" vertical="center"/>
    </xf>
    <xf numFmtId="166" fontId="24" fillId="0" borderId="1" applyAlignment="1" pivotButton="0" quotePrefix="0" xfId="0">
      <alignment horizontal="center" vertical="center"/>
    </xf>
    <xf numFmtId="9" fontId="24" fillId="0" borderId="1" applyAlignment="1" pivotButton="0" quotePrefix="0" xfId="0">
      <alignment horizontal="center" vertical="center"/>
    </xf>
    <xf numFmtId="0" fontId="24" fillId="4" borderId="1" applyAlignment="1" pivotButton="0" quotePrefix="0" xfId="0">
      <alignment horizontal="center" vertical="center"/>
    </xf>
    <xf numFmtId="0" fontId="24" fillId="4" borderId="1" applyAlignment="1" pivotButton="0" quotePrefix="0" xfId="0">
      <alignment horizontal="left" vertical="center"/>
    </xf>
    <xf numFmtId="166" fontId="24" fillId="4" borderId="1" applyAlignment="1" pivotButton="0" quotePrefix="0" xfId="0">
      <alignment horizontal="center" vertical="center"/>
    </xf>
    <xf numFmtId="9" fontId="24" fillId="4" borderId="1" applyAlignment="1" pivotButton="0" quotePrefix="0" xfId="0">
      <alignment horizontal="center" vertical="center"/>
    </xf>
    <xf numFmtId="0" fontId="25" fillId="5" borderId="1" applyAlignment="1" pivotButton="0" quotePrefix="0" xfId="0">
      <alignment horizontal="center" vertical="center"/>
    </xf>
    <xf numFmtId="0" fontId="25" fillId="5" borderId="1" applyAlignment="1" pivotButton="0" quotePrefix="0" xfId="0">
      <alignment horizontal="left" vertical="center"/>
    </xf>
    <xf numFmtId="166" fontId="25" fillId="5" borderId="1" applyAlignment="1" pivotButton="0" quotePrefix="0" xfId="0">
      <alignment horizontal="center" vertical="center"/>
    </xf>
    <xf numFmtId="9" fontId="25" fillId="5" borderId="1" applyAlignment="1" pivotButton="0" quotePrefix="0" xfId="0">
      <alignment horizontal="center" vertical="center"/>
    </xf>
    <xf numFmtId="0" fontId="21" fillId="3" borderId="0" pivotButton="0" quotePrefix="0" xfId="0"/>
    <xf numFmtId="17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ont>
        <b val="1"/>
        <color rgb="00B42318"/>
      </font>
    </dxf>
    <dxf>
      <font>
        <b val="1"/>
        <color rgb="001E7B3C"/>
      </font>
    </dxf>
    <dxf>
      <font>
        <b val="1"/>
        <color rgb="001E7B3C"/>
      </font>
      <fill>
        <patternFill patternType="solid">
          <fgColor rgb="00E7F6EC"/>
        </patternFill>
      </fill>
    </dxf>
    <dxf>
      <font>
        <b val="1"/>
        <color rgb="001F4FB4"/>
      </font>
      <fill>
        <patternFill patternType="solid">
          <fgColor rgb="00EAF2FF"/>
        </patternFill>
      </fill>
    </dxf>
    <dxf>
      <font>
        <b val="1"/>
        <color rgb="009A4F0C"/>
      </font>
      <fill>
        <patternFill patternType="solid">
          <fgColor rgb="00FFF4E5"/>
        </patternFill>
      </fill>
    </dxf>
    <dxf>
      <font>
        <b val="1"/>
        <color rgb="00B42318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S-curve: planned vs actual</a:t>
            </a:r>
          </a:p>
        </rich>
      </tx>
    </title>
    <plotArea>
      <lineChart>
        <grouping val="standard"/>
        <ser>
          <idx val="0"/>
          <order val="0"/>
          <tx>
            <strRef>
              <f>'S-Curve'!B4</f>
            </strRef>
          </tx>
          <spPr>
            <a:solidFill xmlns:a="http://schemas.openxmlformats.org/drawingml/2006/main">
              <a:srgbClr val="1F3A5F"/>
            </a:solidFill>
            <a:ln xmlns:a="http://schemas.openxmlformats.org/drawingml/2006/main" w="32000">
              <a:solidFill>
                <a:srgbClr val="1F3A5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'S-Curve'!$A$5:$A$19</f>
            </numRef>
          </cat>
          <val>
            <numRef>
              <f>'S-Curve'!$B$5:$B$19</f>
            </numRef>
          </val>
          <smooth val="1"/>
        </ser>
        <ser>
          <idx val="1"/>
          <order val="1"/>
          <tx>
            <strRef>
              <f>'S-Curve'!C4</f>
            </strRef>
          </tx>
          <spPr>
            <a:solidFill xmlns:a="http://schemas.openxmlformats.org/drawingml/2006/main">
              <a:srgbClr val="2E9E5B"/>
            </a:solidFill>
            <a:ln xmlns:a="http://schemas.openxmlformats.org/drawingml/2006/main" w="32000">
              <a:solidFill>
                <a:srgbClr val="2E9E5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'S-Curve'!$A$5:$A$19</f>
            </numRef>
          </cat>
          <val>
            <numRef>
              <f>'S-Curve'!$C$5:$C$19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vs actual by activity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'Activities'!G6</f>
            </strRef>
          </tx>
          <spPr>
            <a:solidFill xmlns:a="http://schemas.openxmlformats.org/drawingml/2006/main">
              <a:srgbClr val="A9B8D0"/>
            </a:solidFill>
            <a:ln xmlns:a="http://schemas.openxmlformats.org/drawingml/2006/main">
              <a:solidFill>
                <a:srgbClr val="A9B8D0"/>
              </a:solidFill>
              <a:prstDash val="solid"/>
            </a:ln>
          </spPr>
          <cat>
            <numRef>
              <f>'Activities'!$A$7:$A$18</f>
            </numRef>
          </cat>
          <val>
            <numRef>
              <f>'Activities'!$G$7:$G$18</f>
            </numRef>
          </val>
        </ser>
        <ser>
          <idx val="1"/>
          <order val="1"/>
          <tx>
            <strRef>
              <f>'Activities'!H6</f>
            </strRef>
          </tx>
          <spPr>
            <a:solidFill xmlns:a="http://schemas.openxmlformats.org/drawingml/2006/main">
              <a:srgbClr val="2E9E5B"/>
            </a:solidFill>
            <a:ln xmlns:a="http://schemas.openxmlformats.org/drawingml/2006/main">
              <a:solidFill>
                <a:srgbClr val="2E9E5B"/>
              </a:solidFill>
              <a:prstDash val="solid"/>
            </a:ln>
          </spPr>
          <cat>
            <numRef>
              <f>'Activities'!$A$7:$A$18</f>
            </numRef>
          </cat>
          <val>
            <numRef>
              <f>'Activities'!$H$7:$H$18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Activity status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8DE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99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'Dashboard'!$A$9:$A$12</f>
            </numRef>
          </cat>
          <val>
            <numRef>
              <f>'Dashboard'!$B$9:$B$12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10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24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13</row>
      <rowOff>0</rowOff>
    </from>
    <ext cx="27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40" customHeight="1">
      <c r="A1" s="1" t="inlineStr">
        <is>
          <t>PROJECT DASHBOARD — Waterfront Residences (Concept)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Concept project · fictional sample data · template by Mohammad Gulab · all figures calculate from the Activities sheet</t>
        </is>
      </c>
    </row>
    <row r="3"/>
    <row r="4">
      <c r="A4" s="4" t="inlineStr">
        <is>
          <t>PLANNED</t>
        </is>
      </c>
      <c r="B4" s="5" t="n"/>
      <c r="C4" s="6" t="n"/>
      <c r="D4" s="7" t="inlineStr">
        <is>
          <t>ACTUAL</t>
        </is>
      </c>
      <c r="E4" s="8" t="n"/>
      <c r="F4" s="9" t="n"/>
      <c r="G4" s="10" t="inlineStr">
        <is>
          <t>VARIANCE</t>
        </is>
      </c>
      <c r="H4" s="11" t="n"/>
      <c r="I4" s="12" t="n"/>
      <c r="J4" s="13" t="inlineStr">
        <is>
          <t>SPI (actual ÷ planned)</t>
        </is>
      </c>
      <c r="K4" s="14" t="n"/>
      <c r="L4" s="15" t="n"/>
    </row>
    <row r="5" ht="26" customHeight="1">
      <c r="A5" s="16">
        <f>Activities!G19</f>
        <v/>
      </c>
      <c r="B5" s="17" t="n"/>
      <c r="C5" s="18" t="n"/>
      <c r="D5" s="19">
        <f>Activities!H19</f>
        <v/>
      </c>
      <c r="E5" s="17" t="n"/>
      <c r="F5" s="18" t="n"/>
      <c r="G5" s="20">
        <f>Activities!I19</f>
        <v/>
      </c>
      <c r="H5" s="17" t="n"/>
      <c r="I5" s="18" t="n"/>
      <c r="J5" s="21">
        <f>ROUND(Activities!H19/Activities!G19,2)</f>
        <v/>
      </c>
      <c r="K5" s="17" t="n"/>
      <c r="L5" s="18" t="n"/>
    </row>
    <row r="6" ht="26" customHeight="1">
      <c r="A6" s="22" t="n"/>
      <c r="B6" s="23" t="n"/>
      <c r="C6" s="24" t="n"/>
      <c r="D6" s="22" t="n"/>
      <c r="E6" s="23" t="n"/>
      <c r="F6" s="24" t="n"/>
      <c r="G6" s="22" t="n"/>
      <c r="H6" s="23" t="n"/>
      <c r="I6" s="24" t="n"/>
      <c r="J6" s="22" t="n"/>
      <c r="K6" s="23" t="n"/>
      <c r="L6" s="24" t="n"/>
    </row>
    <row r="7"/>
    <row r="8">
      <c r="A8" s="25" t="inlineStr">
        <is>
          <t>Status</t>
        </is>
      </c>
      <c r="B8" s="25" t="inlineStr">
        <is>
          <t>Activities</t>
        </is>
      </c>
    </row>
    <row r="9">
      <c r="A9" s="26" t="inlineStr">
        <is>
          <t>Complete</t>
        </is>
      </c>
      <c r="B9" s="26">
        <f>COUNTIF(Activities!$J$7:$J$18,A9)</f>
        <v/>
      </c>
    </row>
    <row r="10">
      <c r="A10" s="26" t="inlineStr">
        <is>
          <t>On track</t>
        </is>
      </c>
      <c r="B10" s="26">
        <f>COUNTIF(Activities!$J$7:$J$18,A10)</f>
        <v/>
      </c>
    </row>
    <row r="11">
      <c r="A11" s="26" t="inlineStr">
        <is>
          <t>Minor delay</t>
        </is>
      </c>
      <c r="B11" s="26">
        <f>COUNTIF(Activities!$J$7:$J$18,A11)</f>
        <v/>
      </c>
    </row>
    <row r="12">
      <c r="A12" s="26" t="inlineStr">
        <is>
          <t>Delayed</t>
        </is>
      </c>
      <c r="B12" s="26">
        <f>COUNTIF(Activities!$J$7:$J$18,A12)</f>
        <v/>
      </c>
    </row>
  </sheetData>
  <mergeCells count="10">
    <mergeCell ref="A2:L2"/>
    <mergeCell ref="D5:F6"/>
    <mergeCell ref="A5:C6"/>
    <mergeCell ref="G5:I6"/>
    <mergeCell ref="A1:L1"/>
    <mergeCell ref="D4:F4"/>
    <mergeCell ref="J5:L6"/>
    <mergeCell ref="G4:I4"/>
    <mergeCell ref="J4:L4"/>
    <mergeCell ref="A4:C4"/>
  </mergeCell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8" customWidth="1" min="2" max="2"/>
    <col width="14" customWidth="1" min="3" max="3"/>
    <col width="13" customWidth="1" min="4" max="4"/>
    <col width="13" customWidth="1" min="5" max="5"/>
    <col width="10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 ht="34" customHeight="1">
      <c r="A1" s="27" t="inlineStr">
        <is>
          <t>ACTIVITY PROGRESS — Waterfront Residences (Concept)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0" customHeight="1">
      <c r="A2" s="28" t="inlineStr">
        <is>
          <t>Concept project · fictional sample data · template by Mohammad Gulab · Data date in cell B4</t>
        </is>
      </c>
    </row>
    <row r="3"/>
    <row r="4">
      <c r="A4" s="29" t="inlineStr">
        <is>
          <t>Data date:</t>
        </is>
      </c>
      <c r="B4" s="30" t="n">
        <v>46320</v>
      </c>
    </row>
    <row r="5"/>
    <row r="6" ht="32" customHeight="1">
      <c r="A6" s="31" t="inlineStr">
        <is>
          <t>WBS</t>
        </is>
      </c>
      <c r="B6" s="31" t="inlineStr">
        <is>
          <t>Activity</t>
        </is>
      </c>
      <c r="C6" s="31" t="inlineStr">
        <is>
          <t>Area</t>
        </is>
      </c>
      <c r="D6" s="31" t="inlineStr">
        <is>
          <t>Planned Start</t>
        </is>
      </c>
      <c r="E6" s="31" t="inlineStr">
        <is>
          <t>Planned Finish</t>
        </is>
      </c>
      <c r="F6" s="31" t="inlineStr">
        <is>
          <t>Weight %</t>
        </is>
      </c>
      <c r="G6" s="31" t="inlineStr">
        <is>
          <t>Planned %</t>
        </is>
      </c>
      <c r="H6" s="31" t="inlineStr">
        <is>
          <t>Actual %</t>
        </is>
      </c>
      <c r="I6" s="31" t="inlineStr">
        <is>
          <t>Variance</t>
        </is>
      </c>
      <c r="J6" s="31" t="inlineStr">
        <is>
          <t>Status</t>
        </is>
      </c>
    </row>
    <row r="7">
      <c r="A7" s="32" t="inlineStr">
        <is>
          <t>1.1</t>
        </is>
      </c>
      <c r="B7" s="33" t="inlineStr">
        <is>
          <t>Site mobilisation &amp; enabling works</t>
        </is>
      </c>
      <c r="C7" s="32" t="inlineStr">
        <is>
          <t>Site works</t>
        </is>
      </c>
      <c r="D7" s="34" t="n">
        <v>46082</v>
      </c>
      <c r="E7" s="34" t="n">
        <v>46112</v>
      </c>
      <c r="F7" s="35" t="n">
        <v>0.03</v>
      </c>
      <c r="G7" s="35">
        <f>MAX(0,MIN(1,($B$4-D7)/(E7-D7)))</f>
        <v/>
      </c>
      <c r="H7" s="35" t="n">
        <v>1</v>
      </c>
      <c r="I7" s="35">
        <f>H7-G7</f>
        <v/>
      </c>
      <c r="J7" s="32">
        <f>IF(H7&gt;=1,"Complete",IF(I7&gt;=-0.02,"On track",IF(I7&gt;=-0.1,"Minor delay","Delayed")))</f>
        <v/>
      </c>
    </row>
    <row r="8">
      <c r="A8" s="36" t="inlineStr">
        <is>
          <t>1.2</t>
        </is>
      </c>
      <c r="B8" s="37" t="inlineStr">
        <is>
          <t>Excavation &amp; dewatering</t>
        </is>
      </c>
      <c r="C8" s="36" t="inlineStr">
        <is>
          <t>Substructure</t>
        </is>
      </c>
      <c r="D8" s="38" t="n">
        <v>46101</v>
      </c>
      <c r="E8" s="38" t="n">
        <v>46152</v>
      </c>
      <c r="F8" s="39" t="n">
        <v>0.06</v>
      </c>
      <c r="G8" s="39">
        <f>MAX(0,MIN(1,($B$4-D8)/(E8-D8)))</f>
        <v/>
      </c>
      <c r="H8" s="39" t="n">
        <v>1</v>
      </c>
      <c r="I8" s="39">
        <f>H8-G8</f>
        <v/>
      </c>
      <c r="J8" s="36">
        <f>IF(H8&gt;=1,"Complete",IF(I8&gt;=-0.02,"On track",IF(I8&gt;=-0.1,"Minor delay","Delayed")))</f>
        <v/>
      </c>
    </row>
    <row r="9">
      <c r="A9" s="32" t="inlineStr">
        <is>
          <t>1.3</t>
        </is>
      </c>
      <c r="B9" s="33" t="inlineStr">
        <is>
          <t>Raft foundation &amp; waterproofing</t>
        </is>
      </c>
      <c r="C9" s="32" t="inlineStr">
        <is>
          <t>Substructure</t>
        </is>
      </c>
      <c r="D9" s="34" t="n">
        <v>46143</v>
      </c>
      <c r="E9" s="34" t="n">
        <v>46203</v>
      </c>
      <c r="F9" s="35" t="n">
        <v>0.1</v>
      </c>
      <c r="G9" s="35">
        <f>MAX(0,MIN(1,($B$4-D9)/(E9-D9)))</f>
        <v/>
      </c>
      <c r="H9" s="35" t="n">
        <v>1</v>
      </c>
      <c r="I9" s="35">
        <f>H9-G9</f>
        <v/>
      </c>
      <c r="J9" s="32">
        <f>IF(H9&gt;=1,"Complete",IF(I9&gt;=-0.02,"On track",IF(I9&gt;=-0.1,"Minor delay","Delayed")))</f>
        <v/>
      </c>
    </row>
    <row r="10">
      <c r="A10" s="36" t="inlineStr">
        <is>
          <t>2.1</t>
        </is>
      </c>
      <c r="B10" s="37" t="inlineStr">
        <is>
          <t>Precast columns &amp; beams — Block A</t>
        </is>
      </c>
      <c r="C10" s="36" t="inlineStr">
        <is>
          <t>Superstructure</t>
        </is>
      </c>
      <c r="D10" s="38" t="n">
        <v>46188</v>
      </c>
      <c r="E10" s="38" t="n">
        <v>46280</v>
      </c>
      <c r="F10" s="39" t="n">
        <v>0.12</v>
      </c>
      <c r="G10" s="39">
        <f>MAX(0,MIN(1,($B$4-D10)/(E10-D10)))</f>
        <v/>
      </c>
      <c r="H10" s="39" t="n">
        <v>0.92</v>
      </c>
      <c r="I10" s="39">
        <f>H10-G10</f>
        <v/>
      </c>
      <c r="J10" s="36">
        <f>IF(H10&gt;=1,"Complete",IF(I10&gt;=-0.02,"On track",IF(I10&gt;=-0.1,"Minor delay","Delayed")))</f>
        <v/>
      </c>
    </row>
    <row r="11">
      <c r="A11" s="32" t="inlineStr">
        <is>
          <t>2.2</t>
        </is>
      </c>
      <c r="B11" s="33" t="inlineStr">
        <is>
          <t>Hollow-core slabs — Block A</t>
        </is>
      </c>
      <c r="C11" s="32" t="inlineStr">
        <is>
          <t>Superstructure</t>
        </is>
      </c>
      <c r="D11" s="34" t="n">
        <v>46204</v>
      </c>
      <c r="E11" s="34" t="n">
        <v>46310</v>
      </c>
      <c r="F11" s="35" t="n">
        <v>0.1</v>
      </c>
      <c r="G11" s="35">
        <f>MAX(0,MIN(1,($B$4-D11)/(E11-D11)))</f>
        <v/>
      </c>
      <c r="H11" s="35" t="n">
        <v>0.85</v>
      </c>
      <c r="I11" s="35">
        <f>H11-G11</f>
        <v/>
      </c>
      <c r="J11" s="32">
        <f>IF(H11&gt;=1,"Complete",IF(I11&gt;=-0.02,"On track",IF(I11&gt;=-0.1,"Minor delay","Delayed")))</f>
        <v/>
      </c>
    </row>
    <row r="12">
      <c r="A12" s="36" t="inlineStr">
        <is>
          <t>2.3</t>
        </is>
      </c>
      <c r="B12" s="37" t="inlineStr">
        <is>
          <t>Precast columns &amp; beams — Block B</t>
        </is>
      </c>
      <c r="C12" s="36" t="inlineStr">
        <is>
          <t>Superstructure</t>
        </is>
      </c>
      <c r="D12" s="38" t="n">
        <v>46249</v>
      </c>
      <c r="E12" s="38" t="n">
        <v>46356</v>
      </c>
      <c r="F12" s="39" t="n">
        <v>0.12</v>
      </c>
      <c r="G12" s="39">
        <f>MAX(0,MIN(1,($B$4-D12)/(E12-D12)))</f>
        <v/>
      </c>
      <c r="H12" s="39" t="n">
        <v>0.48</v>
      </c>
      <c r="I12" s="39">
        <f>H12-G12</f>
        <v/>
      </c>
      <c r="J12" s="36">
        <f>IF(H12&gt;=1,"Complete",IF(I12&gt;=-0.02,"On track",IF(I12&gt;=-0.1,"Minor delay","Delayed")))</f>
        <v/>
      </c>
    </row>
    <row r="13">
      <c r="A13" s="32" t="inlineStr">
        <is>
          <t>2.4</t>
        </is>
      </c>
      <c r="B13" s="33" t="inlineStr">
        <is>
          <t>Hollow-core slabs — Block B</t>
        </is>
      </c>
      <c r="C13" s="32" t="inlineStr">
        <is>
          <t>Superstructure</t>
        </is>
      </c>
      <c r="D13" s="34" t="n">
        <v>46266</v>
      </c>
      <c r="E13" s="34" t="n">
        <v>46387</v>
      </c>
      <c r="F13" s="35" t="n">
        <v>0.1</v>
      </c>
      <c r="G13" s="35">
        <f>MAX(0,MIN(1,($B$4-D13)/(E13-D13)))</f>
        <v/>
      </c>
      <c r="H13" s="35" t="n">
        <v>0.3</v>
      </c>
      <c r="I13" s="35">
        <f>H13-G13</f>
        <v/>
      </c>
      <c r="J13" s="32">
        <f>IF(H13&gt;=1,"Complete",IF(I13&gt;=-0.02,"On track",IF(I13&gt;=-0.1,"Minor delay","Delayed")))</f>
        <v/>
      </c>
    </row>
    <row r="14">
      <c r="A14" s="36" t="inlineStr">
        <is>
          <t>3.1</t>
        </is>
      </c>
      <c r="B14" s="37" t="inlineStr">
        <is>
          <t>Blockwork &amp; partitions</t>
        </is>
      </c>
      <c r="C14" s="36" t="inlineStr">
        <is>
          <t>Finishes</t>
        </is>
      </c>
      <c r="D14" s="38" t="n">
        <v>46280</v>
      </c>
      <c r="E14" s="38" t="n">
        <v>46418</v>
      </c>
      <c r="F14" s="39" t="n">
        <v>0.08</v>
      </c>
      <c r="G14" s="39">
        <f>MAX(0,MIN(1,($B$4-D14)/(E14-D14)))</f>
        <v/>
      </c>
      <c r="H14" s="39" t="n">
        <v>0.22</v>
      </c>
      <c r="I14" s="39">
        <f>H14-G14</f>
        <v/>
      </c>
      <c r="J14" s="36">
        <f>IF(H14&gt;=1,"Complete",IF(I14&gt;=-0.02,"On track",IF(I14&gt;=-0.1,"Minor delay","Delayed")))</f>
        <v/>
      </c>
    </row>
    <row r="15">
      <c r="A15" s="32" t="inlineStr">
        <is>
          <t>3.2</t>
        </is>
      </c>
      <c r="B15" s="33" t="inlineStr">
        <is>
          <t>MEP first fix</t>
        </is>
      </c>
      <c r="C15" s="32" t="inlineStr">
        <is>
          <t>MEP</t>
        </is>
      </c>
      <c r="D15" s="34" t="n">
        <v>46266</v>
      </c>
      <c r="E15" s="34" t="n">
        <v>46402</v>
      </c>
      <c r="F15" s="35" t="n">
        <v>0.09</v>
      </c>
      <c r="G15" s="35">
        <f>MAX(0,MIN(1,($B$4-D15)/(E15-D15)))</f>
        <v/>
      </c>
      <c r="H15" s="35" t="n">
        <v>0.25</v>
      </c>
      <c r="I15" s="35">
        <f>H15-G15</f>
        <v/>
      </c>
      <c r="J15" s="32">
        <f>IF(H15&gt;=1,"Complete",IF(I15&gt;=-0.02,"On track",IF(I15&gt;=-0.1,"Minor delay","Delayed")))</f>
        <v/>
      </c>
    </row>
    <row r="16">
      <c r="A16" s="36" t="inlineStr">
        <is>
          <t>3.3</t>
        </is>
      </c>
      <c r="B16" s="37" t="inlineStr">
        <is>
          <t>Façade &amp; windows</t>
        </is>
      </c>
      <c r="C16" s="36" t="inlineStr">
        <is>
          <t>Envelope</t>
        </is>
      </c>
      <c r="D16" s="38" t="n">
        <v>46310</v>
      </c>
      <c r="E16" s="38" t="n">
        <v>46461</v>
      </c>
      <c r="F16" s="39" t="n">
        <v>0.08</v>
      </c>
      <c r="G16" s="39">
        <f>MAX(0,MIN(1,($B$4-D16)/(E16-D16)))</f>
        <v/>
      </c>
      <c r="H16" s="39" t="n">
        <v>0.04</v>
      </c>
      <c r="I16" s="39">
        <f>H16-G16</f>
        <v/>
      </c>
      <c r="J16" s="36">
        <f>IF(H16&gt;=1,"Complete",IF(I16&gt;=-0.02,"On track",IF(I16&gt;=-0.1,"Minor delay","Delayed")))</f>
        <v/>
      </c>
    </row>
    <row r="17">
      <c r="A17" s="32" t="inlineStr">
        <is>
          <t>4.1</t>
        </is>
      </c>
      <c r="B17" s="33" t="inlineStr">
        <is>
          <t>Internal finishes</t>
        </is>
      </c>
      <c r="C17" s="32" t="inlineStr">
        <is>
          <t>Finishes</t>
        </is>
      </c>
      <c r="D17" s="34" t="n">
        <v>46357</v>
      </c>
      <c r="E17" s="34" t="n">
        <v>46507</v>
      </c>
      <c r="F17" s="35" t="n">
        <v>0.07000000000000001</v>
      </c>
      <c r="G17" s="35">
        <f>MAX(0,MIN(1,($B$4-D17)/(E17-D17)))</f>
        <v/>
      </c>
      <c r="H17" s="35" t="n">
        <v>0</v>
      </c>
      <c r="I17" s="35">
        <f>H17-G17</f>
        <v/>
      </c>
      <c r="J17" s="32">
        <f>IF(H17&gt;=1,"Complete",IF(I17&gt;=-0.02,"On track",IF(I17&gt;=-0.1,"Minor delay","Delayed")))</f>
        <v/>
      </c>
    </row>
    <row r="18">
      <c r="A18" s="36" t="inlineStr">
        <is>
          <t>4.2</t>
        </is>
      </c>
      <c r="B18" s="37" t="inlineStr">
        <is>
          <t>Testing, commissioning &amp; handover</t>
        </is>
      </c>
      <c r="C18" s="36" t="inlineStr">
        <is>
          <t>MEP</t>
        </is>
      </c>
      <c r="D18" s="38" t="n">
        <v>46461</v>
      </c>
      <c r="E18" s="38" t="n">
        <v>46538</v>
      </c>
      <c r="F18" s="39" t="n">
        <v>0.05</v>
      </c>
      <c r="G18" s="39">
        <f>MAX(0,MIN(1,($B$4-D18)/(E18-D18)))</f>
        <v/>
      </c>
      <c r="H18" s="39" t="n">
        <v>0</v>
      </c>
      <c r="I18" s="39">
        <f>H18-G18</f>
        <v/>
      </c>
      <c r="J18" s="36">
        <f>IF(H18&gt;=1,"Complete",IF(I18&gt;=-0.02,"On track",IF(I18&gt;=-0.1,"Minor delay","Delayed")))</f>
        <v/>
      </c>
    </row>
    <row r="19">
      <c r="A19" s="40" t="n"/>
      <c r="B19" s="41" t="inlineStr">
        <is>
          <t>TOTAL / WEIGHTED</t>
        </is>
      </c>
      <c r="C19" s="40" t="n"/>
      <c r="D19" s="42" t="n"/>
      <c r="E19" s="42" t="n"/>
      <c r="F19" s="43">
        <f>SUM(F7:F18)</f>
        <v/>
      </c>
      <c r="G19" s="43">
        <f>SUMPRODUCT($F$7:$F$18,G7:G18)</f>
        <v/>
      </c>
      <c r="H19" s="43">
        <f>SUMPRODUCT($F$7:$F$18,H7:H18)</f>
        <v/>
      </c>
      <c r="I19" s="43">
        <f>H19-G19</f>
        <v/>
      </c>
      <c r="J19" s="40" t="n"/>
    </row>
  </sheetData>
  <mergeCells count="2">
    <mergeCell ref="A1:J1"/>
    <mergeCell ref="A2:J2"/>
  </mergeCells>
  <conditionalFormatting sqref="H7:H18">
    <cfRule type="dataBar" priority="1">
      <dataBar>
        <cfvo type="num" val="0"/>
        <cfvo type="num" val="1"/>
        <color rgb="002E9E5B"/>
      </dataBar>
    </cfRule>
  </conditionalFormatting>
  <conditionalFormatting sqref="I7:I19">
    <cfRule type="cellIs" priority="2" operator="lessThan" dxfId="0">
      <formula>-0.1</formula>
    </cfRule>
    <cfRule type="cellIs" priority="3" operator="greaterThanOrEqual" dxfId="1">
      <formula>0</formula>
    </cfRule>
  </conditionalFormatting>
  <conditionalFormatting sqref="J7:J18">
    <cfRule type="cellIs" priority="4" operator="equal" dxfId="2">
      <formula>"Complete"</formula>
    </cfRule>
    <cfRule type="cellIs" priority="5" operator="equal" dxfId="3">
      <formula>"On track"</formula>
    </cfRule>
    <cfRule type="cellIs" priority="6" operator="equal" dxfId="4">
      <formula>"Minor delay"</formula>
    </cfRule>
    <cfRule type="cellIs" priority="7" operator="equal" dxfId="5">
      <formula>"Delayed"</formula>
    </cfRule>
  </conditionalFormatting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34" customHeight="1">
      <c r="A1" s="27" t="inlineStr">
        <is>
          <t>S-CURVE — cumulative progress</t>
        </is>
      </c>
      <c r="B1" s="2" t="n"/>
      <c r="C1" s="2" t="n"/>
      <c r="D1" s="2" t="n"/>
    </row>
    <row r="2" ht="20" customHeight="1">
      <c r="A2" s="28" t="inlineStr">
        <is>
          <t>Concept project · fictional sample data · template by Mohammad Gulab</t>
        </is>
      </c>
    </row>
    <row r="3"/>
    <row r="4">
      <c r="A4" s="44" t="inlineStr">
        <is>
          <t>Month</t>
        </is>
      </c>
      <c r="B4" s="44" t="inlineStr">
        <is>
          <t>Planned cum. %</t>
        </is>
      </c>
      <c r="C4" s="44" t="inlineStr">
        <is>
          <t>Actual cum. %</t>
        </is>
      </c>
    </row>
    <row r="5">
      <c r="A5" s="45" t="n">
        <v>46109</v>
      </c>
      <c r="B5" s="46" t="n">
        <v>0.036</v>
      </c>
      <c r="C5" s="46" t="n">
        <v>0.02</v>
      </c>
    </row>
    <row r="6">
      <c r="A6" s="45" t="n">
        <v>46140</v>
      </c>
      <c r="B6" s="46" t="n">
        <v>0.076</v>
      </c>
      <c r="C6" s="46" t="n">
        <v>0.055</v>
      </c>
    </row>
    <row r="7">
      <c r="A7" s="45" t="n">
        <v>46170</v>
      </c>
      <c r="B7" s="46" t="n">
        <v>0.135</v>
      </c>
      <c r="C7" s="46" t="n">
        <v>0.11</v>
      </c>
    </row>
    <row r="8">
      <c r="A8" s="45" t="n">
        <v>46201</v>
      </c>
      <c r="B8" s="46" t="n">
        <v>0.204</v>
      </c>
      <c r="C8" s="46" t="n">
        <v>0.19</v>
      </c>
    </row>
    <row r="9">
      <c r="A9" s="45" t="n">
        <v>46231</v>
      </c>
      <c r="B9" s="46" t="n">
        <v>0.272</v>
      </c>
      <c r="C9" s="46" t="n">
        <v>0.27</v>
      </c>
    </row>
    <row r="10">
      <c r="A10" s="45" t="n">
        <v>46262</v>
      </c>
      <c r="B10" s="46" t="n">
        <v>0.356</v>
      </c>
      <c r="C10" s="46" t="n">
        <v>0.35</v>
      </c>
    </row>
    <row r="11">
      <c r="A11" s="45" t="n">
        <v>46293</v>
      </c>
      <c r="B11" s="46" t="n">
        <v>0.491</v>
      </c>
      <c r="C11" s="46" t="n">
        <v>0.42</v>
      </c>
    </row>
    <row r="12">
      <c r="A12" s="45" t="n">
        <v>46323</v>
      </c>
      <c r="B12" s="46" t="n">
        <v>0.61</v>
      </c>
      <c r="C12" s="46">
        <f>Activities!H19</f>
        <v/>
      </c>
    </row>
    <row r="13">
      <c r="A13" s="45" t="n">
        <v>46354</v>
      </c>
      <c r="B13" s="46" t="n">
        <v>0.725</v>
      </c>
      <c r="C13" s="47" t="n"/>
    </row>
    <row r="14">
      <c r="A14" s="45" t="n">
        <v>46384</v>
      </c>
      <c r="B14" s="46" t="n">
        <v>0.8179999999999999</v>
      </c>
      <c r="C14" s="47" t="n"/>
    </row>
    <row r="15">
      <c r="A15" s="45" t="n">
        <v>46415</v>
      </c>
      <c r="B15" s="46" t="n">
        <v>0.881</v>
      </c>
      <c r="C15" s="47" t="n"/>
    </row>
    <row r="16">
      <c r="A16" s="45" t="n">
        <v>46446</v>
      </c>
      <c r="B16" s="46" t="n">
        <v>0.914</v>
      </c>
      <c r="C16" s="47" t="n"/>
    </row>
    <row r="17">
      <c r="A17" s="45" t="n">
        <v>46474</v>
      </c>
      <c r="B17" s="46" t="n">
        <v>0.9429999999999999</v>
      </c>
      <c r="C17" s="47" t="n"/>
    </row>
    <row r="18">
      <c r="A18" s="45" t="n">
        <v>46505</v>
      </c>
      <c r="B18" s="46" t="n">
        <v>0.978</v>
      </c>
      <c r="C18" s="47" t="n"/>
    </row>
    <row r="19">
      <c r="A19" s="45" t="n">
        <v>46535</v>
      </c>
      <c r="B19" s="46" t="n">
        <v>0.998</v>
      </c>
      <c r="C19" s="47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2026-10-27T04:48:41Z</dcterms:created>
  <dcterms:modified xmlns:dcterms="http://purl.org/dc/terms/" xmlns:xsi="http://www.w3.org/2001/XMLSchema-instance" xsi:type="dcterms:W3CDTF">2026-10-27T04:48:41Z</dcterms:modified>
</cp:coreProperties>
</file>