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ubmittal Register" sheetId="2" state="visible" r:id="rId2"/>
  </sheets>
  <definedNames>
    <definedName name="_xlnm._FilterDatabase" localSheetId="1" hidden="1">'Submittal Register'!$A$6:$M$24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i val="1"/>
      <color rgb="005A6678"/>
      <sz val="10"/>
    </font>
    <font>
      <b val="1"/>
      <sz val="10"/>
    </font>
    <font>
      <b val="1"/>
      <color rgb="009A4F0C"/>
    </font>
    <font>
      <color rgb="005A6678"/>
      <sz val="9"/>
    </font>
    <font>
      <b val="1"/>
      <color rgb="00FFFFFF"/>
      <sz val="10"/>
    </font>
    <font>
      <sz val="10"/>
    </font>
    <font>
      <b val="1"/>
    </font>
    <font>
      <b val="1"/>
      <color rgb="00FFFFFF"/>
    </font>
    <font>
      <name val="Calibri"/>
      <i val="1"/>
      <color rgb="005A6678"/>
      <sz val="10"/>
    </font>
    <font>
      <name val="Calibri"/>
      <b val="1"/>
      <color rgb="00FFFFFF"/>
    </font>
    <font>
      <name val="Calibri"/>
      <b val="1"/>
    </font>
    <font>
      <name val="Calibri"/>
      <b val="1"/>
      <sz val="10"/>
    </font>
    <font>
      <name val="Calibri"/>
      <b val="1"/>
      <color rgb="009A4F0C"/>
    </font>
    <font>
      <name val="Calibri"/>
      <color rgb="005A6678"/>
      <sz val="9"/>
    </font>
    <font>
      <name val="Calibri"/>
      <b val="1"/>
      <color rgb="00FFFFFF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F1E36"/>
      </patternFill>
    </fill>
    <fill>
      <patternFill patternType="solid">
        <fgColor rgb="001F3A5F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10" fillId="0" borderId="0" applyAlignment="1" pivotButton="0" quotePrefix="0" xfId="0">
      <alignment vertical="center" indent="1"/>
    </xf>
    <xf numFmtId="0" fontId="11" fillId="3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12" fillId="0" borderId="1" pivotButton="0" quotePrefix="0" xfId="0"/>
    <xf numFmtId="0" fontId="13" fillId="0" borderId="0" pivotButton="0" quotePrefix="0" xfId="0"/>
    <xf numFmtId="0" fontId="14" fillId="0" borderId="0" pivotButton="0" quotePrefix="0" xfId="0"/>
    <xf numFmtId="164" fontId="14" fillId="0" borderId="0" pivotButton="0" quotePrefix="0" xfId="0"/>
    <xf numFmtId="0" fontId="15" fillId="0" borderId="0" pivotButton="0" quotePrefix="0" xfId="0"/>
    <xf numFmtId="0" fontId="16" fillId="3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center" vertical="center"/>
    </xf>
    <xf numFmtId="0" fontId="17" fillId="0" borderId="1" applyAlignment="1" pivotButton="0" quotePrefix="0" xfId="0">
      <alignment horizontal="left" vertical="center"/>
    </xf>
    <xf numFmtId="165" fontId="17" fillId="0" borderId="1" applyAlignment="1" pivotButton="0" quotePrefix="0" xfId="0">
      <alignment horizontal="center" vertical="center"/>
    </xf>
    <xf numFmtId="0" fontId="17" fillId="4" borderId="1" applyAlignment="1" pivotButton="0" quotePrefix="0" xfId="0">
      <alignment horizontal="center" vertical="center"/>
    </xf>
    <xf numFmtId="0" fontId="17" fillId="4" borderId="1" applyAlignment="1" pivotButton="0" quotePrefix="0" xfId="0">
      <alignment horizontal="left" vertical="center"/>
    </xf>
    <xf numFmtId="165" fontId="17" fillId="4" borderId="1" applyAlignment="1" pivotButton="0" quotePrefix="0" xfId="0">
      <alignment horizontal="center" vertical="center"/>
    </xf>
    <xf numFmtId="164" fontId="14" fillId="0" borderId="0" pivotButton="0" quotePrefix="0" xfId="0"/>
    <xf numFmtId="165" fontId="17" fillId="0" borderId="1" applyAlignment="1" pivotButton="0" quotePrefix="0" xfId="0">
      <alignment horizontal="center" vertical="center"/>
    </xf>
    <xf numFmtId="165" fontId="17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b val="1"/>
        <color rgb="001E7B3C"/>
      </font>
      <fill>
        <patternFill patternType="solid">
          <fgColor rgb="00E7F6EC"/>
        </patternFill>
      </fill>
    </dxf>
    <dxf>
      <font>
        <b val="1"/>
        <color rgb="001F4FB4"/>
      </font>
      <fill>
        <patternFill patternType="solid">
          <fgColor rgb="00EAF2FF"/>
        </patternFill>
      </fill>
    </dxf>
    <dxf>
      <font>
        <b val="1"/>
        <color rgb="009A4F0C"/>
      </font>
      <fill>
        <patternFill patternType="solid">
          <fgColor rgb="00FFF4E5"/>
        </patternFill>
      </fill>
    </dxf>
    <dxf>
      <font>
        <b val="1"/>
        <color rgb="00B42318"/>
      </font>
      <fill>
        <patternFill patternType="solid">
          <fgColor rgb="00FDECEC"/>
        </patternFill>
      </fill>
    </dxf>
    <dxf>
      <font>
        <b val="1"/>
        <color rgb="004B5563"/>
      </font>
      <fill>
        <patternFill patternType="solid">
          <fgColor rgb="00F1F3F6"/>
        </patternFill>
      </fill>
    </dxf>
    <dxf>
      <font>
        <b val="1"/>
        <color rgb="00FFFFFF"/>
      </font>
      <fill>
        <patternFill patternType="solid">
          <fgColor rgb="00B4231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Submittals by review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'Summary'!B4</f>
            </strRef>
          </tx>
          <spPr>
            <a:solidFill xmlns:a="http://schemas.openxmlformats.org/drawingml/2006/main">
              <a:srgbClr val="1F3A5F"/>
            </a:solidFill>
            <a:ln xmlns:a="http://schemas.openxmlformats.org/drawingml/2006/main">
              <a:solidFill>
                <a:srgbClr val="1F3A5F"/>
              </a:solidFill>
              <a:prstDash val="solid"/>
            </a:ln>
          </spPr>
          <cat>
            <numRef>
              <f>'Summary'!$A$5:$A$9</f>
            </numRef>
          </cat>
          <val>
            <numRef>
              <f>'Summary'!$B$5:$B$9</f>
            </numRef>
          </val>
        </ser>
        <dLbls>
          <showLegendKey val="0"/>
          <showVal val="1"/>
          <showCatName val="0"/>
          <showSerName val="0"/>
          <showPercent val="0"/>
          <showLeaderLines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Review outcome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9E5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8DE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99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64545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A0A7B4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'Summary'!$A$5:$A$9</f>
            </numRef>
          </cat>
          <val>
            <numRef>
              <f>'Summary'!$B$5:$B$9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12</row>
      <rowOff>0</rowOff>
    </from>
    <ext cx="39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4" customWidth="1" min="3" max="3"/>
    <col width="26" customWidth="1" min="4" max="4"/>
    <col width="10" customWidth="1" min="5" max="5"/>
  </cols>
  <sheetData>
    <row r="1" ht="34" customHeight="1">
      <c r="A1" s="1" t="inlineStr">
        <is>
          <t>SUBMITTAL SUMMARY</t>
        </is>
      </c>
    </row>
    <row r="2" ht="20" customHeight="1">
      <c r="A2" s="3" t="inlineStr">
        <is>
          <t>Concept project · fictional sample data · template by Mohammad Gulab</t>
        </is>
      </c>
    </row>
    <row r="4">
      <c r="A4" s="4" t="inlineStr">
        <is>
          <t>Status</t>
        </is>
      </c>
      <c r="B4" s="4" t="inlineStr">
        <is>
          <t>Count</t>
        </is>
      </c>
      <c r="D4" s="4" t="inlineStr">
        <is>
          <t>KPI</t>
        </is>
      </c>
      <c r="E4" s="4" t="inlineStr">
        <is>
          <t>Value</t>
        </is>
      </c>
    </row>
    <row r="5">
      <c r="A5" s="5" t="inlineStr">
        <is>
          <t>Approved</t>
        </is>
      </c>
      <c r="B5" s="5">
        <f>COUNTIF('Submittal Register'!$J$7:$J$24,A5)</f>
        <v/>
      </c>
      <c r="D5" s="5" t="inlineStr">
        <is>
          <t>First-time approval rate</t>
        </is>
      </c>
      <c r="E5" s="6">
        <f>(B5+B6)/B10</f>
        <v/>
      </c>
    </row>
    <row r="6">
      <c r="A6" s="5" t="inlineStr">
        <is>
          <t>Approved as noted</t>
        </is>
      </c>
      <c r="B6" s="5">
        <f>COUNTIF('Submittal Register'!$J$7:$J$24,A6)</f>
        <v/>
      </c>
      <c r="D6" s="5" t="inlineStr">
        <is>
          <t>Avg. turnaround (days)</t>
        </is>
      </c>
      <c r="E6" s="5">
        <f>ROUND(AVERAGEIFS('Submittal Register'!$K$7:$K$24,'Submittal Register'!$H$7:$H$24,"&lt;&gt;"),1)</f>
        <v/>
      </c>
    </row>
    <row r="7">
      <c r="A7" s="5" t="inlineStr">
        <is>
          <t>Revise &amp; resubmit</t>
        </is>
      </c>
      <c r="B7" s="5">
        <f>COUNTIF('Submittal Register'!$J$7:$J$24,A7)</f>
        <v/>
      </c>
      <c r="D7" s="5" t="inlineStr">
        <is>
          <t>Returned late</t>
        </is>
      </c>
      <c r="E7" s="5">
        <f>COUNTIF('Submittal Register'!$L$7:$L$24,"LATE")</f>
        <v/>
      </c>
    </row>
    <row r="8">
      <c r="A8" s="5" t="inlineStr">
        <is>
          <t>Rejected</t>
        </is>
      </c>
      <c r="B8" s="5">
        <f>COUNTIF('Submittal Register'!$J$7:$J$24,A8)</f>
        <v/>
      </c>
      <c r="D8" s="5" t="inlineStr">
        <is>
          <t>Still under review</t>
        </is>
      </c>
      <c r="E8" s="5">
        <f>B9</f>
        <v/>
      </c>
    </row>
    <row r="9">
      <c r="A9" s="5" t="inlineStr">
        <is>
          <t>Under review</t>
        </is>
      </c>
      <c r="B9" s="5">
        <f>COUNTIF('Submittal Register'!$J$7:$J$24,A9)</f>
        <v/>
      </c>
    </row>
    <row r="10">
      <c r="A10" s="7" t="inlineStr">
        <is>
          <t>Total</t>
        </is>
      </c>
      <c r="B10" s="7">
        <f>SUM(B5:B9)</f>
        <v/>
      </c>
    </row>
  </sheetData>
  <mergeCells count="2">
    <mergeCell ref="A2:G2"/>
    <mergeCell ref="A1:G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4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6" customWidth="1" min="2" max="2"/>
    <col width="13" customWidth="1" min="3" max="3"/>
    <col width="40" customWidth="1" min="4" max="4"/>
    <col width="14" customWidth="1" min="5" max="5"/>
    <col width="13" customWidth="1" min="6" max="6"/>
    <col width="13" customWidth="1" min="7" max="7"/>
    <col width="13" customWidth="1" min="8" max="8"/>
    <col width="11" customWidth="1" min="9" max="9"/>
    <col width="26" customWidth="1" min="10" max="10"/>
    <col width="12" customWidth="1" min="11" max="11"/>
    <col width="9" customWidth="1" min="12" max="12"/>
    <col width="28" customWidth="1" min="13" max="13"/>
  </cols>
  <sheetData>
    <row r="1" ht="34" customHeight="1">
      <c r="A1" s="1" t="inlineStr">
        <is>
          <t>MATERIAL SUBMITTAL REGISTER — Waterfront Residences (Concept)</t>
        </is>
      </c>
    </row>
    <row r="2" ht="20" customHeight="1">
      <c r="A2" s="3" t="inlineStr">
        <is>
          <t>Concept project · fictional sample data · template by Mohammad Gulab · Review period (days) in cell B4</t>
        </is>
      </c>
    </row>
    <row r="4">
      <c r="A4" s="8" t="inlineStr">
        <is>
          <t>Review period:</t>
        </is>
      </c>
      <c r="B4" s="9" t="n">
        <v>14</v>
      </c>
      <c r="C4" t="inlineStr">
        <is>
          <t>days</t>
        </is>
      </c>
      <c r="E4" s="8" t="inlineStr">
        <is>
          <t>Data date:</t>
        </is>
      </c>
      <c r="F4" s="19" t="n">
        <v>46320</v>
      </c>
      <c r="H4" s="11" t="inlineStr">
        <is>
          <t>Codes: A Approved · B Approved as noted · C Revise &amp; resubmit · D Rejected</t>
        </is>
      </c>
    </row>
    <row r="6" ht="32" customHeight="1">
      <c r="A6" s="12" t="inlineStr">
        <is>
          <t>Submittal No.</t>
        </is>
      </c>
      <c r="B6" s="12" t="inlineStr">
        <is>
          <t>Rev</t>
        </is>
      </c>
      <c r="C6" s="12" t="inlineStr">
        <is>
          <t>Spec Section</t>
        </is>
      </c>
      <c r="D6" s="12" t="inlineStr">
        <is>
          <t>Material / Item</t>
        </is>
      </c>
      <c r="E6" s="12" t="inlineStr">
        <is>
          <t>Supplier</t>
        </is>
      </c>
      <c r="F6" s="12" t="inlineStr">
        <is>
          <t>Submitted On</t>
        </is>
      </c>
      <c r="G6" s="12" t="inlineStr">
        <is>
          <t>Review Due</t>
        </is>
      </c>
      <c r="H6" s="12" t="inlineStr">
        <is>
          <t>Returned On</t>
        </is>
      </c>
      <c r="I6" s="12" t="inlineStr">
        <is>
          <t>Review Code</t>
        </is>
      </c>
      <c r="J6" s="12" t="inlineStr">
        <is>
          <t>Status</t>
        </is>
      </c>
      <c r="K6" s="12" t="inlineStr">
        <is>
          <t>Turnaround (days)</t>
        </is>
      </c>
      <c r="L6" s="12" t="inlineStr">
        <is>
          <t>Late?</t>
        </is>
      </c>
      <c r="M6" s="12" t="inlineStr">
        <is>
          <t>Remarks</t>
        </is>
      </c>
    </row>
    <row r="7">
      <c r="A7" s="13" t="inlineStr">
        <is>
          <t>SUB-03-001</t>
        </is>
      </c>
      <c r="B7" s="13" t="n">
        <v>0</v>
      </c>
      <c r="C7" s="13" t="inlineStr">
        <is>
          <t>03 30 00</t>
        </is>
      </c>
      <c r="D7" s="14" t="inlineStr">
        <is>
          <t>Ready-mix concrete C40/50 mix design</t>
        </is>
      </c>
      <c r="E7" s="14" t="inlineStr">
        <is>
          <t>Supplier B</t>
        </is>
      </c>
      <c r="F7" s="20" t="n">
        <v>46258</v>
      </c>
      <c r="G7" s="20">
        <f>F7+$B$4</f>
        <v/>
      </c>
      <c r="H7" s="20" t="n">
        <v>46267</v>
      </c>
      <c r="I7" s="13" t="inlineStr">
        <is>
          <t>A</t>
        </is>
      </c>
      <c r="J7" s="14">
        <f>IF(I7="","Under review",CHOOSE(MATCH(I7,{"A","B","C","D"},0),"Approved","Approved as noted","Revise &amp; resubmit","Rejected"))</f>
        <v/>
      </c>
      <c r="K7" s="13">
        <f>IF(H7="",$F$4-F7,H7-F7)</f>
        <v/>
      </c>
      <c r="L7" s="13">
        <f>IF(K7&gt;$B$4,"LATE","")</f>
        <v/>
      </c>
      <c r="M7" s="14" t="n"/>
    </row>
    <row r="8">
      <c r="A8" s="16" t="inlineStr">
        <is>
          <t>SUB-03-002</t>
        </is>
      </c>
      <c r="B8" s="16" t="n">
        <v>0</v>
      </c>
      <c r="C8" s="16" t="inlineStr">
        <is>
          <t>03 41 00</t>
        </is>
      </c>
      <c r="D8" s="17" t="inlineStr">
        <is>
          <t>Precast hollow-core slabs 200 mm</t>
        </is>
      </c>
      <c r="E8" s="17" t="inlineStr">
        <is>
          <t>Supplier B</t>
        </is>
      </c>
      <c r="F8" s="21" t="n">
        <v>46261</v>
      </c>
      <c r="G8" s="21">
        <f>F8+$B$4</f>
        <v/>
      </c>
      <c r="H8" s="21" t="n">
        <v>46268</v>
      </c>
      <c r="I8" s="16" t="inlineStr">
        <is>
          <t>B</t>
        </is>
      </c>
      <c r="J8" s="17">
        <f>IF(I8="","Under review",CHOOSE(MATCH(I8,{"A","B","C","D"},0),"Approved","Approved as noted","Revise &amp; resubmit","Rejected"))</f>
        <v/>
      </c>
      <c r="K8" s="16">
        <f>IF(H8="",$F$4-F8,H8-F8)</f>
        <v/>
      </c>
      <c r="L8" s="16">
        <f>IF(K8&gt;$B$4,"LATE","")</f>
        <v/>
      </c>
      <c r="M8" s="17" t="n"/>
    </row>
    <row r="9">
      <c r="A9" s="13" t="inlineStr">
        <is>
          <t>SUB-03-003</t>
        </is>
      </c>
      <c r="B9" s="13" t="n">
        <v>0</v>
      </c>
      <c r="C9" s="13" t="inlineStr">
        <is>
          <t>03 41 00</t>
        </is>
      </c>
      <c r="D9" s="14" t="inlineStr">
        <is>
          <t>Precast stair flights &amp; landings</t>
        </is>
      </c>
      <c r="E9" s="14" t="inlineStr">
        <is>
          <t>Supplier B</t>
        </is>
      </c>
      <c r="F9" s="20" t="n">
        <v>46264</v>
      </c>
      <c r="G9" s="20">
        <f>F9+$B$4</f>
        <v/>
      </c>
      <c r="H9" s="20" t="n">
        <v>46272</v>
      </c>
      <c r="I9" s="13" t="inlineStr">
        <is>
          <t>B</t>
        </is>
      </c>
      <c r="J9" s="14">
        <f>IF(I9="","Under review",CHOOSE(MATCH(I9,{"A","B","C","D"},0),"Approved","Approved as noted","Revise &amp; resubmit","Rejected"))</f>
        <v/>
      </c>
      <c r="K9" s="13">
        <f>IF(H9="",$F$4-F9,H9-F9)</f>
        <v/>
      </c>
      <c r="L9" s="13">
        <f>IF(K9&gt;$B$4,"LATE","")</f>
        <v/>
      </c>
      <c r="M9" s="14" t="n"/>
    </row>
    <row r="10">
      <c r="A10" s="16" t="inlineStr">
        <is>
          <t>SUB-03-004</t>
        </is>
      </c>
      <c r="B10" s="16" t="n">
        <v>0</v>
      </c>
      <c r="C10" s="16" t="inlineStr">
        <is>
          <t>03 20 00</t>
        </is>
      </c>
      <c r="D10" s="17" t="inlineStr">
        <is>
          <t>Reinforcement steel B500B</t>
        </is>
      </c>
      <c r="E10" s="17" t="inlineStr">
        <is>
          <t>Supplier B</t>
        </is>
      </c>
      <c r="F10" s="21" t="n">
        <v>46267</v>
      </c>
      <c r="G10" s="21">
        <f>F10+$B$4</f>
        <v/>
      </c>
      <c r="H10" s="21" t="n">
        <v>46283</v>
      </c>
      <c r="I10" s="16" t="inlineStr">
        <is>
          <t>A</t>
        </is>
      </c>
      <c r="J10" s="17">
        <f>IF(I10="","Under review",CHOOSE(MATCH(I10,{"A","B","C","D"},0),"Approved","Approved as noted","Revise &amp; resubmit","Rejected"))</f>
        <v/>
      </c>
      <c r="K10" s="16">
        <f>IF(H10="",$F$4-F10,H10-F10)</f>
        <v/>
      </c>
      <c r="L10" s="16">
        <f>IF(K10&gt;$B$4,"LATE","")</f>
        <v/>
      </c>
      <c r="M10" s="17" t="n"/>
    </row>
    <row r="11">
      <c r="A11" s="13" t="inlineStr">
        <is>
          <t>SUB-07-005</t>
        </is>
      </c>
      <c r="B11" s="13" t="n">
        <v>0</v>
      </c>
      <c r="C11" s="13" t="inlineStr">
        <is>
          <t>07 13 00</t>
        </is>
      </c>
      <c r="D11" s="14" t="inlineStr">
        <is>
          <t>Bituminous waterproofing membrane</t>
        </is>
      </c>
      <c r="E11" s="14" t="inlineStr">
        <is>
          <t>Supplier D</t>
        </is>
      </c>
      <c r="F11" s="20" t="n">
        <v>46270</v>
      </c>
      <c r="G11" s="20">
        <f>F11+$B$4</f>
        <v/>
      </c>
      <c r="H11" s="20" t="n">
        <v>46276</v>
      </c>
      <c r="I11" s="13" t="inlineStr">
        <is>
          <t>C</t>
        </is>
      </c>
      <c r="J11" s="14">
        <f>IF(I11="","Under review",CHOOSE(MATCH(I11,{"A","B","C","D"},0),"Approved","Approved as noted","Revise &amp; resubmit","Rejected"))</f>
        <v/>
      </c>
      <c r="K11" s="13">
        <f>IF(H11="",$F$4-F11,H11-F11)</f>
        <v/>
      </c>
      <c r="L11" s="13">
        <f>IF(K11&gt;$B$4,"LATE","")</f>
        <v/>
      </c>
      <c r="M11" s="14" t="n"/>
    </row>
    <row r="12">
      <c r="A12" s="16" t="inlineStr">
        <is>
          <t>SUB-07-006</t>
        </is>
      </c>
      <c r="B12" s="16" t="n">
        <v>0</v>
      </c>
      <c r="C12" s="16" t="inlineStr">
        <is>
          <t>07 21 00</t>
        </is>
      </c>
      <c r="D12" s="17" t="inlineStr">
        <is>
          <t>Rigid insulation boards XPS 50 mm</t>
        </is>
      </c>
      <c r="E12" s="17" t="inlineStr">
        <is>
          <t>Supplier B</t>
        </is>
      </c>
      <c r="F12" s="21" t="n">
        <v>46273</v>
      </c>
      <c r="G12" s="21">
        <f>F12+$B$4</f>
        <v/>
      </c>
      <c r="H12" s="21" t="n">
        <v>46288</v>
      </c>
      <c r="I12" s="16" t="inlineStr">
        <is>
          <t>B</t>
        </is>
      </c>
      <c r="J12" s="17">
        <f>IF(I12="","Under review",CHOOSE(MATCH(I12,{"A","B","C","D"},0),"Approved","Approved as noted","Revise &amp; resubmit","Rejected"))</f>
        <v/>
      </c>
      <c r="K12" s="16">
        <f>IF(H12="",$F$4-F12,H12-F12)</f>
        <v/>
      </c>
      <c r="L12" s="16">
        <f>IF(K12&gt;$B$4,"LATE","")</f>
        <v/>
      </c>
      <c r="M12" s="17" t="n"/>
    </row>
    <row r="13">
      <c r="A13" s="13" t="inlineStr">
        <is>
          <t>SUB-08-007</t>
        </is>
      </c>
      <c r="B13" s="13" t="n">
        <v>0</v>
      </c>
      <c r="C13" s="13" t="inlineStr">
        <is>
          <t>08 11 13</t>
        </is>
      </c>
      <c r="D13" s="14" t="inlineStr">
        <is>
          <t>Steel fire-rated doors 60 min</t>
        </is>
      </c>
      <c r="E13" s="14" t="inlineStr">
        <is>
          <t>Supplier C</t>
        </is>
      </c>
      <c r="F13" s="20" t="n">
        <v>46276</v>
      </c>
      <c r="G13" s="20">
        <f>F13+$B$4</f>
        <v/>
      </c>
      <c r="H13" s="20" t="n">
        <v>46286</v>
      </c>
      <c r="I13" s="13" t="inlineStr">
        <is>
          <t>A</t>
        </is>
      </c>
      <c r="J13" s="14">
        <f>IF(I13="","Under review",CHOOSE(MATCH(I13,{"A","B","C","D"},0),"Approved","Approved as noted","Revise &amp; resubmit","Rejected"))</f>
        <v/>
      </c>
      <c r="K13" s="13">
        <f>IF(H13="",$F$4-F13,H13-F13)</f>
        <v/>
      </c>
      <c r="L13" s="13">
        <f>IF(K13&gt;$B$4,"LATE","")</f>
        <v/>
      </c>
      <c r="M13" s="14" t="n"/>
    </row>
    <row r="14">
      <c r="A14" s="16" t="inlineStr">
        <is>
          <t>SUB-08-008</t>
        </is>
      </c>
      <c r="B14" s="16" t="n">
        <v>1</v>
      </c>
      <c r="C14" s="16" t="inlineStr">
        <is>
          <t>08 51 13</t>
        </is>
      </c>
      <c r="D14" s="17" t="inlineStr">
        <is>
          <t>Aluminium windows, thermal break</t>
        </is>
      </c>
      <c r="E14" s="17" t="inlineStr">
        <is>
          <t>Supplier B</t>
        </is>
      </c>
      <c r="F14" s="21" t="n">
        <v>46279</v>
      </c>
      <c r="G14" s="21">
        <f>F14+$B$4</f>
        <v/>
      </c>
      <c r="H14" s="21" t="n">
        <v>46285</v>
      </c>
      <c r="I14" s="16" t="inlineStr">
        <is>
          <t>D</t>
        </is>
      </c>
      <c r="J14" s="17">
        <f>IF(I14="","Under review",CHOOSE(MATCH(I14,{"A","B","C","D"},0),"Approved","Approved as noted","Revise &amp; resubmit","Rejected"))</f>
        <v/>
      </c>
      <c r="K14" s="16">
        <f>IF(H14="",$F$4-F14,H14-F14)</f>
        <v/>
      </c>
      <c r="L14" s="16">
        <f>IF(K14&gt;$B$4,"LATE","")</f>
        <v/>
      </c>
      <c r="M14" s="17" t="n"/>
    </row>
    <row r="15">
      <c r="A15" s="13" t="inlineStr">
        <is>
          <t>SUB-09-009</t>
        </is>
      </c>
      <c r="B15" s="13" t="n">
        <v>0</v>
      </c>
      <c r="C15" s="13" t="inlineStr">
        <is>
          <t>09 30 13</t>
        </is>
      </c>
      <c r="D15" s="14" t="inlineStr">
        <is>
          <t>Porcelain floor tiles 600×600</t>
        </is>
      </c>
      <c r="E15" s="14" t="inlineStr">
        <is>
          <t>Supplier E</t>
        </is>
      </c>
      <c r="F15" s="20" t="n">
        <v>46282</v>
      </c>
      <c r="G15" s="20">
        <f>F15+$B$4</f>
        <v/>
      </c>
      <c r="H15" s="20" t="n">
        <v>46294</v>
      </c>
      <c r="I15" s="13" t="inlineStr">
        <is>
          <t>B</t>
        </is>
      </c>
      <c r="J15" s="14">
        <f>IF(I15="","Under review",CHOOSE(MATCH(I15,{"A","B","C","D"},0),"Approved","Approved as noted","Revise &amp; resubmit","Rejected"))</f>
        <v/>
      </c>
      <c r="K15" s="13">
        <f>IF(H15="",$F$4-F15,H15-F15)</f>
        <v/>
      </c>
      <c r="L15" s="13">
        <f>IF(K15&gt;$B$4,"LATE","")</f>
        <v/>
      </c>
      <c r="M15" s="14" t="n"/>
    </row>
    <row r="16">
      <c r="A16" s="16" t="inlineStr">
        <is>
          <t>SUB-09-010</t>
        </is>
      </c>
      <c r="B16" s="16" t="n">
        <v>0</v>
      </c>
      <c r="C16" s="16" t="inlineStr">
        <is>
          <t>09 91 23</t>
        </is>
      </c>
      <c r="D16" s="17" t="inlineStr">
        <is>
          <t>Interior emulsion paint system</t>
        </is>
      </c>
      <c r="E16" s="17" t="inlineStr">
        <is>
          <t>Supplier E</t>
        </is>
      </c>
      <c r="F16" s="21" t="n">
        <v>46285</v>
      </c>
      <c r="G16" s="21">
        <f>F16+$B$4</f>
        <v/>
      </c>
      <c r="H16" s="21" t="n">
        <v>46296</v>
      </c>
      <c r="I16" s="16" t="inlineStr">
        <is>
          <t>A</t>
        </is>
      </c>
      <c r="J16" s="17">
        <f>IF(I16="","Under review",CHOOSE(MATCH(I16,{"A","B","C","D"},0),"Approved","Approved as noted","Revise &amp; resubmit","Rejected"))</f>
        <v/>
      </c>
      <c r="K16" s="16">
        <f>IF(H16="",$F$4-F16,H16-F16)</f>
        <v/>
      </c>
      <c r="L16" s="16">
        <f>IF(K16&gt;$B$4,"LATE","")</f>
        <v/>
      </c>
      <c r="M16" s="17" t="n"/>
    </row>
    <row r="17">
      <c r="A17" s="13" t="inlineStr">
        <is>
          <t>SUB-22-011</t>
        </is>
      </c>
      <c r="B17" s="13" t="n">
        <v>0</v>
      </c>
      <c r="C17" s="13" t="inlineStr">
        <is>
          <t>22 11 16</t>
        </is>
      </c>
      <c r="D17" s="14" t="inlineStr">
        <is>
          <t>PPR water supply pipes &amp; fittings</t>
        </is>
      </c>
      <c r="E17" s="14" t="inlineStr">
        <is>
          <t>Supplier C</t>
        </is>
      </c>
      <c r="F17" s="20" t="n">
        <v>46288</v>
      </c>
      <c r="G17" s="20">
        <f>F17+$B$4</f>
        <v/>
      </c>
      <c r="H17" s="20" t="n">
        <v>46303</v>
      </c>
      <c r="I17" s="13" t="inlineStr">
        <is>
          <t>B</t>
        </is>
      </c>
      <c r="J17" s="14">
        <f>IF(I17="","Under review",CHOOSE(MATCH(I17,{"A","B","C","D"},0),"Approved","Approved as noted","Revise &amp; resubmit","Rejected"))</f>
        <v/>
      </c>
      <c r="K17" s="13">
        <f>IF(H17="",$F$4-F17,H17-F17)</f>
        <v/>
      </c>
      <c r="L17" s="13">
        <f>IF(K17&gt;$B$4,"LATE","")</f>
        <v/>
      </c>
      <c r="M17" s="14" t="n"/>
    </row>
    <row r="18">
      <c r="A18" s="16" t="inlineStr">
        <is>
          <t>SUB-23-012</t>
        </is>
      </c>
      <c r="B18" s="16" t="n">
        <v>0</v>
      </c>
      <c r="C18" s="16" t="inlineStr">
        <is>
          <t>23 31 13</t>
        </is>
      </c>
      <c r="D18" s="17" t="inlineStr">
        <is>
          <t>GI ductwork &amp; accessories</t>
        </is>
      </c>
      <c r="E18" s="17" t="inlineStr">
        <is>
          <t>Supplier E</t>
        </is>
      </c>
      <c r="F18" s="21" t="n">
        <v>46291</v>
      </c>
      <c r="G18" s="21">
        <f>F18+$B$4</f>
        <v/>
      </c>
      <c r="H18" s="21" t="n">
        <v>46299</v>
      </c>
      <c r="I18" s="16" t="inlineStr">
        <is>
          <t>A</t>
        </is>
      </c>
      <c r="J18" s="17">
        <f>IF(I18="","Under review",CHOOSE(MATCH(I18,{"A","B","C","D"},0),"Approved","Approved as noted","Revise &amp; resubmit","Rejected"))</f>
        <v/>
      </c>
      <c r="K18" s="16">
        <f>IF(H18="",$F$4-F18,H18-F18)</f>
        <v/>
      </c>
      <c r="L18" s="16">
        <f>IF(K18&gt;$B$4,"LATE","")</f>
        <v/>
      </c>
      <c r="M18" s="17" t="n"/>
    </row>
    <row r="19">
      <c r="A19" s="13" t="inlineStr">
        <is>
          <t>SUB-26-013</t>
        </is>
      </c>
      <c r="B19" s="13" t="n">
        <v>0</v>
      </c>
      <c r="C19" s="13" t="inlineStr">
        <is>
          <t>26 05 19</t>
        </is>
      </c>
      <c r="D19" s="14" t="inlineStr">
        <is>
          <t>LV power cables &amp; wires</t>
        </is>
      </c>
      <c r="E19" s="14" t="inlineStr">
        <is>
          <t>Supplier A</t>
        </is>
      </c>
      <c r="F19" s="20" t="n">
        <v>46294</v>
      </c>
      <c r="G19" s="20">
        <f>F19+$B$4</f>
        <v/>
      </c>
      <c r="H19" s="20" t="n">
        <v>46309</v>
      </c>
      <c r="I19" s="13" t="inlineStr">
        <is>
          <t>C</t>
        </is>
      </c>
      <c r="J19" s="14">
        <f>IF(I19="","Under review",CHOOSE(MATCH(I19,{"A","B","C","D"},0),"Approved","Approved as noted","Revise &amp; resubmit","Rejected"))</f>
        <v/>
      </c>
      <c r="K19" s="13">
        <f>IF(H19="",$F$4-F19,H19-F19)</f>
        <v/>
      </c>
      <c r="L19" s="13">
        <f>IF(K19&gt;$B$4,"LATE","")</f>
        <v/>
      </c>
      <c r="M19" s="14" t="n"/>
    </row>
    <row r="20">
      <c r="A20" s="16" t="inlineStr">
        <is>
          <t>SUB-26-014</t>
        </is>
      </c>
      <c r="B20" s="16" t="n">
        <v>0</v>
      </c>
      <c r="C20" s="16" t="inlineStr">
        <is>
          <t>26 24 16</t>
        </is>
      </c>
      <c r="D20" s="17" t="inlineStr">
        <is>
          <t>Distribution boards</t>
        </is>
      </c>
      <c r="E20" s="17" t="inlineStr">
        <is>
          <t>Supplier E</t>
        </is>
      </c>
      <c r="F20" s="21" t="n">
        <v>46297</v>
      </c>
      <c r="G20" s="21">
        <f>F20+$B$4</f>
        <v/>
      </c>
      <c r="H20" s="21" t="n">
        <v>46310</v>
      </c>
      <c r="I20" s="16" t="inlineStr">
        <is>
          <t>B</t>
        </is>
      </c>
      <c r="J20" s="17">
        <f>IF(I20="","Under review",CHOOSE(MATCH(I20,{"A","B","C","D"},0),"Approved","Approved as noted","Revise &amp; resubmit","Rejected"))</f>
        <v/>
      </c>
      <c r="K20" s="16">
        <f>IF(H20="",$F$4-F20,H20-F20)</f>
        <v/>
      </c>
      <c r="L20" s="16">
        <f>IF(K20&gt;$B$4,"LATE","")</f>
        <v/>
      </c>
      <c r="M20" s="17" t="n"/>
    </row>
    <row r="21">
      <c r="A21" s="13" t="inlineStr">
        <is>
          <t>SUB-21-015</t>
        </is>
      </c>
      <c r="B21" s="13" t="n">
        <v>0</v>
      </c>
      <c r="C21" s="13" t="inlineStr">
        <is>
          <t>21 13 13</t>
        </is>
      </c>
      <c r="D21" s="14" t="inlineStr">
        <is>
          <t>Fire sprinkler heads</t>
        </is>
      </c>
      <c r="E21" s="14" t="inlineStr">
        <is>
          <t>Supplier D</t>
        </is>
      </c>
      <c r="F21" s="20" t="n">
        <v>46300</v>
      </c>
      <c r="G21" s="20">
        <f>F21+$B$4</f>
        <v/>
      </c>
      <c r="H21" s="20" t="n">
        <v>46312</v>
      </c>
      <c r="I21" s="13" t="inlineStr">
        <is>
          <t>A</t>
        </is>
      </c>
      <c r="J21" s="14">
        <f>IF(I21="","Under review",CHOOSE(MATCH(I21,{"A","B","C","D"},0),"Approved","Approved as noted","Revise &amp; resubmit","Rejected"))</f>
        <v/>
      </c>
      <c r="K21" s="13">
        <f>IF(H21="",$F$4-F21,H21-F21)</f>
        <v/>
      </c>
      <c r="L21" s="13">
        <f>IF(K21&gt;$B$4,"LATE","")</f>
        <v/>
      </c>
      <c r="M21" s="14" t="n"/>
    </row>
    <row r="22">
      <c r="A22" s="16" t="inlineStr">
        <is>
          <t>SUB-32-016</t>
        </is>
      </c>
      <c r="B22" s="16" t="n">
        <v>0</v>
      </c>
      <c r="C22" s="16" t="inlineStr">
        <is>
          <t>32 12 16</t>
        </is>
      </c>
      <c r="D22" s="17" t="inlineStr">
        <is>
          <t>Asphalt wearing course</t>
        </is>
      </c>
      <c r="E22" s="17" t="inlineStr">
        <is>
          <t>Supplier D</t>
        </is>
      </c>
      <c r="F22" s="21" t="n">
        <v>46303</v>
      </c>
      <c r="G22" s="21">
        <f>F22+$B$4</f>
        <v/>
      </c>
      <c r="H22" s="21" t="n"/>
      <c r="I22" s="16" t="n"/>
      <c r="J22" s="17">
        <f>IF(I22="","Under review",CHOOSE(MATCH(I22,{"A","B","C","D"},0),"Approved","Approved as noted","Revise &amp; resubmit","Rejected"))</f>
        <v/>
      </c>
      <c r="K22" s="16">
        <f>IF(H22="",$F$4-F22,H22-F22)</f>
        <v/>
      </c>
      <c r="L22" s="16">
        <f>IF(K22&gt;$B$4,"LATE","")</f>
        <v/>
      </c>
      <c r="M22" s="17" t="n"/>
    </row>
    <row r="23">
      <c r="A23" s="13" t="inlineStr">
        <is>
          <t>SUB-05-017</t>
        </is>
      </c>
      <c r="B23" s="13" t="n">
        <v>0</v>
      </c>
      <c r="C23" s="13" t="inlineStr">
        <is>
          <t>05 50 00</t>
        </is>
      </c>
      <c r="D23" s="14" t="inlineStr">
        <is>
          <t>Embedded steel plates &amp; anchors</t>
        </is>
      </c>
      <c r="E23" s="14" t="inlineStr">
        <is>
          <t>Supplier A</t>
        </is>
      </c>
      <c r="F23" s="20" t="n">
        <v>46306</v>
      </c>
      <c r="G23" s="20">
        <f>F23+$B$4</f>
        <v/>
      </c>
      <c r="H23" s="20" t="n">
        <v>46318</v>
      </c>
      <c r="I23" s="13" t="inlineStr">
        <is>
          <t>B</t>
        </is>
      </c>
      <c r="J23" s="14">
        <f>IF(I23="","Under review",CHOOSE(MATCH(I23,{"A","B","C","D"},0),"Approved","Approved as noted","Revise &amp; resubmit","Rejected"))</f>
        <v/>
      </c>
      <c r="K23" s="13">
        <f>IF(H23="",$F$4-F23,H23-F23)</f>
        <v/>
      </c>
      <c r="L23" s="13">
        <f>IF(K23&gt;$B$4,"LATE","")</f>
        <v/>
      </c>
      <c r="M23" s="14" t="n"/>
    </row>
    <row r="24">
      <c r="A24" s="16" t="inlineStr">
        <is>
          <t>SUB-07-018</t>
        </is>
      </c>
      <c r="B24" s="16" t="n">
        <v>0</v>
      </c>
      <c r="C24" s="16" t="inlineStr">
        <is>
          <t>07 92 00</t>
        </is>
      </c>
      <c r="D24" s="17" t="inlineStr">
        <is>
          <t>Joint sealants, façade</t>
        </is>
      </c>
      <c r="E24" s="17" t="inlineStr">
        <is>
          <t>Supplier D</t>
        </is>
      </c>
      <c r="F24" s="21" t="n">
        <v>46309</v>
      </c>
      <c r="G24" s="21">
        <f>F24+$B$4</f>
        <v/>
      </c>
      <c r="H24" s="21" t="n"/>
      <c r="I24" s="16" t="n"/>
      <c r="J24" s="17">
        <f>IF(I24="","Under review",CHOOSE(MATCH(I24,{"A","B","C","D"},0),"Approved","Approved as noted","Revise &amp; resubmit","Rejected"))</f>
        <v/>
      </c>
      <c r="K24" s="16">
        <f>IF(H24="",$F$4-F24,H24-F24)</f>
        <v/>
      </c>
      <c r="L24" s="16">
        <f>IF(K24&gt;$B$4,"LATE","")</f>
        <v/>
      </c>
      <c r="M24" s="17" t="n"/>
    </row>
  </sheetData>
  <autoFilter ref="A6:M24"/>
  <mergeCells count="2">
    <mergeCell ref="A2:M2"/>
    <mergeCell ref="A1:M1"/>
  </mergeCells>
  <conditionalFormatting sqref="J7:J24">
    <cfRule type="cellIs" priority="1" operator="equal" dxfId="0">
      <formula>"Approved"</formula>
    </cfRule>
    <cfRule type="cellIs" priority="2" operator="equal" dxfId="1">
      <formula>"Approved as noted"</formula>
    </cfRule>
    <cfRule type="cellIs" priority="3" operator="equal" dxfId="2">
      <formula>"Revise &amp; resubmit"</formula>
    </cfRule>
    <cfRule type="cellIs" priority="4" operator="equal" dxfId="3">
      <formula>"Rejected"</formula>
    </cfRule>
    <cfRule type="cellIs" priority="5" operator="equal" dxfId="4">
      <formula>"Under review"</formula>
    </cfRule>
  </conditionalFormatting>
  <conditionalFormatting sqref="L7:L24">
    <cfRule type="cellIs" priority="6" operator="equal" dxfId="5">
      <formula>"LATE"</formula>
    </cfRule>
  </conditionalFormatting>
  <conditionalFormatting sqref="K7:K24">
    <cfRule type="dataBar" priority="7">
      <dataBar>
        <cfvo type="num" val="0"/>
        <cfvo type="max"/>
        <color rgb="005B8DEF"/>
      </dataBar>
    </cfRule>
  </conditionalFormatting>
  <dataValidations count="1">
    <dataValidation sqref="I7:I307" showDropDown="0" showInputMessage="0" showErrorMessage="0" allowBlank="1" type="list">
      <formula1>"A,B,C,D"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2026-10-27T04:46:28Z</dcterms:created>
  <dcterms:modified xmlns:dcterms="http://purl.org/dc/terms/" xmlns:xsi="http://www.w3.org/2001/XMLSchema-instance" xsi:type="dcterms:W3CDTF">2026-10-27T04:47:24Z</dcterms:modified>
</cp:coreProperties>
</file>