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2"/>
    <sheet name="Document Register" sheetId="2" state="visible" r:id="rId3"/>
    <sheet name="Transmittals" sheetId="3" state="visible" r:id="rId4"/>
    <sheet name="Lists" sheetId="4" state="visible" r:id="rId5"/>
  </sheets>
  <definedNames>
    <definedName function="false" hidden="false" localSheetId="1" name="_xlnm.Print_Titles" vbProcedure="false">'Document Register'!$4:$4</definedName>
    <definedName function="false" hidden="true" localSheetId="1" name="_xlnm._FilterDatabase" vbProcedure="false">'Document Register'!$A$4:$L$26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<sst xmlns="http://schemas.openxmlformats.org/spreadsheetml/2006/main" count="262" uniqueCount="115">
  <si>
    <t xml:space="preserve">PROJECT DOCUMENT SUMMARY</t>
  </si>
  <si>
    <t xml:space="preserve">Al Noor Residential Tower · status date 15-Oct-26 · all figures are live formulas from the register</t>
  </si>
  <si>
    <t xml:space="preserve">Total documents</t>
  </si>
  <si>
    <t xml:space="preserve">Approved (A + B)</t>
  </si>
  <si>
    <t xml:space="preserve">Awaiting response</t>
  </si>
  <si>
    <t xml:space="preserve">Overdue</t>
  </si>
  <si>
    <t xml:space="preserve">Approval rate</t>
  </si>
  <si>
    <t xml:space="preserve">Documents by Status</t>
  </si>
  <si>
    <t xml:space="preserve">Documents by Discipline</t>
  </si>
  <si>
    <t xml:space="preserve">Status</t>
  </si>
  <si>
    <t xml:space="preserve">Count</t>
  </si>
  <si>
    <t xml:space="preserve">Discipline</t>
  </si>
  <si>
    <t xml:space="preserve">Total</t>
  </si>
  <si>
    <t xml:space="preserve">Approved</t>
  </si>
  <si>
    <t xml:space="preserve">Under Review</t>
  </si>
  <si>
    <t xml:space="preserve">Rejected</t>
  </si>
  <si>
    <t xml:space="preserve">Draft</t>
  </si>
  <si>
    <t xml:space="preserve">Architectural</t>
  </si>
  <si>
    <t xml:space="preserve">Submitted</t>
  </si>
  <si>
    <t xml:space="preserve">Structural</t>
  </si>
  <si>
    <t xml:space="preserve">MEP</t>
  </si>
  <si>
    <t xml:space="preserve">Civil</t>
  </si>
  <si>
    <t xml:space="preserve">Approved with Comments</t>
  </si>
  <si>
    <t xml:space="preserve">HSE</t>
  </si>
  <si>
    <t xml:space="preserve">QA/QC</t>
  </si>
  <si>
    <t xml:space="preserve">Superseded</t>
  </si>
  <si>
    <t xml:space="preserve">Under Review column includes Submitted.</t>
  </si>
  <si>
    <t xml:space="preserve">AL NOOR RESIDENTIAL TOWER — DOCUMENT REGISTER</t>
  </si>
  <si>
    <t xml:space="preserve">Project No. ANR-2026 · Client: Al Noor Developments (fictional sample data) · Status and review codes use dropdown lists</t>
  </si>
  <si>
    <t xml:space="preserve">Doc No.</t>
  </si>
  <si>
    <t xml:space="preserve">Title</t>
  </si>
  <si>
    <t xml:space="preserve">Type</t>
  </si>
  <si>
    <t xml:space="preserve">Rev</t>
  </si>
  <si>
    <t xml:space="preserve">Due</t>
  </si>
  <si>
    <t xml:space="preserve">Returned</t>
  </si>
  <si>
    <t xml:space="preserve">Review Code</t>
  </si>
  <si>
    <t xml:space="preserve">Days Open</t>
  </si>
  <si>
    <t xml:space="preserve">Transmittal</t>
  </si>
  <si>
    <t xml:space="preserve">ANR-AR-DWG-001</t>
  </si>
  <si>
    <t xml:space="preserve">Ground Floor Plan</t>
  </si>
  <si>
    <t xml:space="preserve">Drawing</t>
  </si>
  <si>
    <t xml:space="preserve">-</t>
  </si>
  <si>
    <t xml:space="preserve">TR-009</t>
  </si>
  <si>
    <t xml:space="preserve">ANR-AR-DWG-002</t>
  </si>
  <si>
    <t xml:space="preserve">Typical Floor Plan L2-L12</t>
  </si>
  <si>
    <t xml:space="preserve">D - Rejected</t>
  </si>
  <si>
    <t xml:space="preserve">TR-007</t>
  </si>
  <si>
    <t xml:space="preserve">ANR-AR-DWG-003</t>
  </si>
  <si>
    <t xml:space="preserve">North Elevation</t>
  </si>
  <si>
    <t xml:space="preserve">A - Approved</t>
  </si>
  <si>
    <t xml:space="preserve">TR-004</t>
  </si>
  <si>
    <t xml:space="preserve">ANR-AR-DWG-004</t>
  </si>
  <si>
    <t xml:space="preserve">Wall Sections</t>
  </si>
  <si>
    <t xml:space="preserve">TR-001</t>
  </si>
  <si>
    <t xml:space="preserve">ANR-AR-DWG-005</t>
  </si>
  <si>
    <t xml:space="preserve">Door &amp; Window Schedule</t>
  </si>
  <si>
    <t xml:space="preserve">ANR-CV-DWG-016</t>
  </si>
  <si>
    <t xml:space="preserve">Site Grading Plan</t>
  </si>
  <si>
    <t xml:space="preserve">TR-008</t>
  </si>
  <si>
    <t xml:space="preserve">ANR-CV-DWG-017</t>
  </si>
  <si>
    <t xml:space="preserve">Storm Water Drainage</t>
  </si>
  <si>
    <t xml:space="preserve">ANR-CV-DWG-018</t>
  </si>
  <si>
    <t xml:space="preserve">External Road Layout</t>
  </si>
  <si>
    <t xml:space="preserve">ANR-HS-MS-019</t>
  </si>
  <si>
    <t xml:space="preserve">Site Safety Plan</t>
  </si>
  <si>
    <t xml:space="preserve">Method Statement</t>
  </si>
  <si>
    <t xml:space="preserve">TR-005</t>
  </si>
  <si>
    <t xml:space="preserve">ANR-HS-MS-020</t>
  </si>
  <si>
    <t xml:space="preserve">Lifting Plan - Tower Crane</t>
  </si>
  <si>
    <t xml:space="preserve">ANR-ME-DWG-011</t>
  </si>
  <si>
    <t xml:space="preserve">Chilled Water Riser Diagram</t>
  </si>
  <si>
    <t xml:space="preserve">TR-006</t>
  </si>
  <si>
    <t xml:space="preserve">ANR-ME-DWG-012</t>
  </si>
  <si>
    <t xml:space="preserve">Electrical Single Line Diagram</t>
  </si>
  <si>
    <t xml:space="preserve">B - Approved as Noted</t>
  </si>
  <si>
    <t xml:space="preserve">ANR-ME-DWG-013</t>
  </si>
  <si>
    <t xml:space="preserve">Fire Alarm Layout</t>
  </si>
  <si>
    <t xml:space="preserve">ANR-ME-DWG-014</t>
  </si>
  <si>
    <t xml:space="preserve">Plumbing Riser</t>
  </si>
  <si>
    <t xml:space="preserve">ANR-ME-DWG-015</t>
  </si>
  <si>
    <t xml:space="preserve">HVAC Duct Layout L1</t>
  </si>
  <si>
    <t xml:space="preserve">ANR-QC-MS-021</t>
  </si>
  <si>
    <t xml:space="preserve">Concrete Pour Inspection Plan</t>
  </si>
  <si>
    <t xml:space="preserve">ANR-QC-RPT-022</t>
  </si>
  <si>
    <t xml:space="preserve">Rebar Testing Report</t>
  </si>
  <si>
    <t xml:space="preserve">Report</t>
  </si>
  <si>
    <t xml:space="preserve">TR-002</t>
  </si>
  <si>
    <t xml:space="preserve">ANR-ST-DWG-006</t>
  </si>
  <si>
    <t xml:space="preserve">Foundation Layout</t>
  </si>
  <si>
    <t xml:space="preserve">ANR-ST-DWG-007</t>
  </si>
  <si>
    <t xml:space="preserve">Raft Reinforcement Details</t>
  </si>
  <si>
    <t xml:space="preserve">ANR-ST-DWG-008</t>
  </si>
  <si>
    <t xml:space="preserve">Column Schedule</t>
  </si>
  <si>
    <t xml:space="preserve">ANR-ST-DWG-009</t>
  </si>
  <si>
    <t xml:space="preserve">Slab Post-Tension Layout</t>
  </si>
  <si>
    <t xml:space="preserve">TR-003</t>
  </si>
  <si>
    <t xml:space="preserve">ANR-ST-DWG-010</t>
  </si>
  <si>
    <t xml:space="preserve">Shear Wall Details</t>
  </si>
  <si>
    <t xml:space="preserve">Red due date = overdue (no response by the 15-Oct-26 status date). Days Open counts to the status date until a response is returned.</t>
  </si>
  <si>
    <t xml:space="preserve">TRANSMITTAL LOG</t>
  </si>
  <si>
    <t xml:space="preserve">Transmittal No.</t>
  </si>
  <si>
    <t xml:space="preserve">Date</t>
  </si>
  <si>
    <t xml:space="preserve">To</t>
  </si>
  <si>
    <t xml:space="preserve">Purpose</t>
  </si>
  <si>
    <t xml:space="preserve">No. of Docs</t>
  </si>
  <si>
    <t xml:space="preserve">Client - Al Noor Developments</t>
  </si>
  <si>
    <t xml:space="preserve">For Approval</t>
  </si>
  <si>
    <t xml:space="preserve">Consultant - Gulf Design Partners</t>
  </si>
  <si>
    <t xml:space="preserve">For Information</t>
  </si>
  <si>
    <t xml:space="preserve">For Review</t>
  </si>
  <si>
    <t xml:space="preserve">Doc Type</t>
  </si>
  <si>
    <t xml:space="preserve">Material Submittal</t>
  </si>
  <si>
    <t xml:space="preserve">C - Revise &amp; Resubmit</t>
  </si>
  <si>
    <t xml:space="preserve">Calculation</t>
  </si>
  <si>
    <t xml:space="preserve">Specification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</si>
</sst>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%"/>
    <numFmt numFmtId="167" formatCode="\R00"/>
    <numFmt numFmtId="168" formatCode="dd\-mmm\-yy"/>
    <numFmt numFmtId="169" formatCode="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9"/>
      <color rgb="FF5A6B7D"/>
      <name val="Cambria"/>
      <family val="0"/>
      <charset val="1"/>
    </font>
    <font>
      <b val="true"/>
      <sz val="11"/>
      <color rgb="FF1F3A5F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2"/>
      <color rgb="FF1F3A5F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5"/>
      <color rgb="FF1F3A5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0F7"/>
        <bgColor rgb="FFECECEC"/>
      </patternFill>
    </fill>
    <fill>
      <patternFill patternType="solid">
        <fgColor rgb="FF1F3A5F"/>
        <bgColor rgb="FF333399"/>
      </patternFill>
    </fill>
    <fill>
      <patternFill patternType="solid">
        <fgColor rgb="FFF6F8FB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ill>
        <patternFill patternType="solid">
          <fgColor rgb="FF1F3A5F"/>
        </patternFill>
      </fill>
    </dxf>
    <dxf>
      <fill>
        <patternFill patternType="solid">
          <fgColor rgb="FFF6F8FB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4EDDA"/>
        </patternFill>
      </fill>
    </dxf>
    <dxf>
      <fill>
        <patternFill patternType="solid">
          <fgColor rgb="FFDCE8F7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ECECEC"/>
        </patternFill>
      </fill>
    </dxf>
    <dxf>
      <fill>
        <patternFill patternType="solid">
          <fgColor rgb="FFF8D7DA"/>
        </patternFill>
      </fill>
    </dxf>
    <dxf>
      <fill>
        <patternFill patternType="solid">
          <fgColor rgb="FFFFF3CD"/>
        </patternFill>
      </fill>
    </dxf>
    <dxf>
      <fill>
        <patternFill patternType="solid">
          <fgColor rgb="FF155724"/>
        </patternFill>
      </fill>
    </dxf>
    <dxf>
      <fill>
        <patternFill patternType="solid">
          <fgColor rgb="FF3B6E22"/>
        </patternFill>
      </fill>
    </dxf>
    <dxf>
      <fill>
        <patternFill patternType="solid">
          <fgColor rgb="FF555555"/>
        </patternFill>
      </fill>
    </dxf>
    <dxf>
      <fill>
        <patternFill patternType="solid">
          <fgColor rgb="FF721C24"/>
        </patternFill>
      </fill>
    </dxf>
    <dxf>
      <fill>
        <patternFill patternType="solid">
          <fgColor rgb="FF856404"/>
        </patternFill>
      </fill>
    </dxf>
    <dxf>
      <font>
        <b val="1"/>
        <color rgb="FF155724"/>
      </font>
      <fill>
        <patternFill>
          <bgColor rgb="FFD4EDDA"/>
        </patternFill>
      </fill>
    </dxf>
    <dxf>
      <font>
        <b val="1"/>
        <color rgb="FF3B6E22"/>
      </font>
      <fill>
        <patternFill>
          <bgColor rgb="FFE2F0D9"/>
        </patternFill>
      </fill>
    </dxf>
    <dxf>
      <font>
        <b val="1"/>
        <color rgb="FF856404"/>
      </font>
      <fill>
        <patternFill>
          <bgColor rgb="FFFFF3CD"/>
        </patternFill>
      </fill>
    </dxf>
    <dxf>
      <font>
        <b val="1"/>
        <color rgb="FF1F3A5F"/>
      </font>
      <fill>
        <patternFill>
          <bgColor rgb="FFDCE8F7"/>
        </patternFill>
      </fill>
    </dxf>
    <dxf>
      <font>
        <b val="1"/>
        <color rgb="FF721C24"/>
      </font>
      <fill>
        <patternFill>
          <bgColor rgb="FFF8D7DA"/>
        </patternFill>
      </fill>
    </dxf>
    <dxf>
      <font>
        <b val="1"/>
        <color rgb="FF555555"/>
      </font>
      <fill>
        <patternFill>
          <bgColor rgb="FFECECEC"/>
        </patternFill>
      </fill>
    </dxf>
    <dxf>
      <font>
        <b val="1"/>
        <color rgb="FF888888"/>
      </font>
      <fill>
        <patternFill>
          <bgColor rgb="FFE5E5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9F9F9"/>
      <rgbColor rgb="FFFF00FF"/>
      <rgbColor rgb="FF00FFFF"/>
      <rgbColor rgb="FF721C24"/>
      <rgbColor rgb="FF3B6E22"/>
      <rgbColor rgb="FF000080"/>
      <rgbColor rgb="FF856404"/>
      <rgbColor rgb="FF800080"/>
      <rgbColor rgb="FF008080"/>
      <rgbColor rgb="FFD9D9D9"/>
      <rgbColor rgb="FF878787"/>
      <rgbColor rgb="FF9999FF"/>
      <rgbColor rgb="FF993366"/>
      <rgbColor rgb="FFFFF3CD"/>
      <rgbColor rgb="FFDCE8F7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0F7"/>
      <rgbColor rgb="FFD4EDDA"/>
      <rgbColor rgb="FFE2F0D9"/>
      <rgbColor rgb="FFE5E5E5"/>
      <rgbColor rgb="FFECECEC"/>
      <rgbColor rgb="FFF6F8FB"/>
      <rgbColor rgb="FFF8D7DA"/>
      <rgbColor rgb="FF3366FF"/>
      <rgbColor rgb="FF33CCCC"/>
      <rgbColor rgb="FF99CC00"/>
      <rgbColor rgb="FFFFCC00"/>
      <rgbColor rgb="FFFF9900"/>
      <rgbColor rgb="FFFF6600"/>
      <rgbColor rgb="FF5A6B7D"/>
      <rgbColor rgb="FF888888"/>
      <rgbColor rgb="FF1F3A5F"/>
      <rgbColor rgb="FF339966"/>
      <rgbColor rgb="FF155724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Documents by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Summary!B11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1f3a5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Summary!$A$12:$A$18</c:f>
              <c:strCache>
                <c:ptCount val="7"/>
                <c:pt idx="0">
                  <c:v>Draft</c:v>
                </c:pt>
                <c:pt idx="1">
                  <c:v>Submitted</c:v>
                </c:pt>
                <c:pt idx="2">
                  <c:v>Under Review</c:v>
                </c:pt>
                <c:pt idx="3">
                  <c:v>Approved</c:v>
                </c:pt>
                <c:pt idx="4">
                  <c:v>Approved with Comments</c:v>
                </c:pt>
                <c:pt idx="5">
                  <c:v>Rejected</c:v>
                </c:pt>
                <c:pt idx="6">
                  <c:v>Superseded</c:v>
                </c:pt>
              </c:strCache>
            </c:strRef>
          </c:cat>
          <c:val>
            <c:numRef>
              <c:f>Summary!$B$12:$B$18</c:f>
              <c:numCache>
                <c:formatCode>General</c:formatCode>
                <c:ptCount val="7"/>
                <c:pt idx="0">
                  <c:v>1</c:v>
                </c:pt>
                <c:pt idx="1">
                  <c:v>3</c:v>
                </c:pt>
                <c:pt idx="2">
                  <c:v>4</c:v>
                </c:pt>
                <c:pt idx="3">
                  <c:v>9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31597113"/>
        <c:axId val="88213226"/>
      </c:barChart>
      <c:catAx>
        <c:axId val="31597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213226"/>
        <c:crosses val="autoZero"/>
        <c:auto val="1"/>
        <c:lblAlgn val="ctr"/>
        <c:lblOffset val="100"/>
        <c:noMultiLvlLbl val="0"/>
      </c:catAx>
      <c:valAx>
        <c:axId val="8821322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59711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6</xdr:col>
      <xdr:colOff>332280</xdr:colOff>
      <xdr:row>35</xdr:row>
      <xdr:rowOff>32760</xdr:rowOff>
    </xdr:to>
    <xdr:graphicFrame>
      <xdr:nvGraphicFramePr>
        <xdr:cNvPr id="0" name="Chart 1"/>
        <xdr:cNvGraphicFramePr/>
      </xdr:nvGraphicFramePr>
      <xdr:xfrm>
        <a:off x="0" y="400068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3"/>
    <col collapsed="false" customWidth="true" hidden="false" outlineLevel="0" max="4" min="4" style="0" width="16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f aca="false">COUNTA('Document Register'!A5:A26)</f>
        <v>22</v>
      </c>
    </row>
    <row r="5" customFormat="false" ht="15" hidden="false" customHeight="false" outlineLevel="0" collapsed="false">
      <c r="A5" s="3" t="s">
        <v>3</v>
      </c>
      <c r="B5" s="4" t="n">
        <f aca="false">COUNTIF('Document Register'!F5:F26,"Approved")+COUNTIF('Document Register'!F5:F26,"Approved with Comments")</f>
        <v>11</v>
      </c>
    </row>
    <row r="6" customFormat="false" ht="15" hidden="false" customHeight="false" outlineLevel="0" collapsed="false">
      <c r="A6" s="3" t="s">
        <v>4</v>
      </c>
      <c r="B6" s="4" t="n">
        <f aca="false">COUNTIF('Document Register'!F5:F26,"Submitted")+COUNTIF('Document Register'!F5:F26,"Under Review")</f>
        <v>7</v>
      </c>
    </row>
    <row r="7" customFormat="false" ht="15" hidden="false" customHeight="false" outlineLevel="0" collapsed="false">
      <c r="A7" s="3" t="s">
        <v>5</v>
      </c>
      <c r="B7" s="4" t="n">
        <f aca="false">SUMPRODUCT(('Document Register'!H5:H26&lt;&gt;"")*('Document Register'!I5:I26="")*('Document Register'!H5:H26&lt;DATE(2026,10,15)))</f>
        <v>6</v>
      </c>
    </row>
    <row r="8" customFormat="false" ht="15" hidden="false" customHeight="false" outlineLevel="0" collapsed="false">
      <c r="A8" s="3" t="s">
        <v>6</v>
      </c>
      <c r="B8" s="5" t="n">
        <f aca="false">IFERROR(B5/(B5+COUNTIF('Document Register'!F5:F26,"Rejected")),0)</f>
        <v>0.785714285714286</v>
      </c>
    </row>
    <row r="10" customFormat="false" ht="15" hidden="false" customHeight="false" outlineLevel="0" collapsed="false">
      <c r="A10" s="6" t="s">
        <v>7</v>
      </c>
      <c r="D10" s="6" t="s">
        <v>8</v>
      </c>
    </row>
    <row r="11" customFormat="false" ht="15" hidden="false" customHeight="false" outlineLevel="0" collapsed="false">
      <c r="A11" s="7" t="s">
        <v>9</v>
      </c>
      <c r="B11" s="7" t="s">
        <v>10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</row>
    <row r="12" customFormat="false" ht="15" hidden="false" customHeight="false" outlineLevel="0" collapsed="false">
      <c r="A12" s="8" t="s">
        <v>16</v>
      </c>
      <c r="B12" s="9" t="n">
        <f aca="false">COUNTIF('Document Register'!$F$5:$F$26,A12)</f>
        <v>1</v>
      </c>
      <c r="D12" s="8" t="s">
        <v>17</v>
      </c>
      <c r="E12" s="9" t="n">
        <f aca="false">COUNTIF('Document Register'!$C$5:$C$26,D12)</f>
        <v>5</v>
      </c>
      <c r="F12" s="9" t="n">
        <f aca="false">COUNTIFS('Document Register'!$C$5:$C$26,D12,'Document Register'!$F$5:$F$26,"Approved")+COUNTIFS('Document Register'!$C$5:$C$26,D12,'Document Register'!$F$5:$F$26,"Approved with Comments")</f>
        <v>1</v>
      </c>
      <c r="G12" s="9" t="n">
        <f aca="false">COUNTIFS('Document Register'!$C$5:$C$26,D12,'Document Register'!$F$5:$F$26,"Under Review")+COUNTIFS('Document Register'!$C$5:$C$26,D12,'Document Register'!$F$5:$F$26,"Submitted")</f>
        <v>2</v>
      </c>
      <c r="H12" s="9" t="n">
        <f aca="false">COUNTIFS('Document Register'!$C$5:$C$26,D12,'Document Register'!$F$5:$F$26,"Rejected")</f>
        <v>2</v>
      </c>
    </row>
    <row r="13" customFormat="false" ht="15" hidden="false" customHeight="false" outlineLevel="0" collapsed="false">
      <c r="A13" s="8" t="s">
        <v>18</v>
      </c>
      <c r="B13" s="9" t="n">
        <f aca="false">COUNTIF('Document Register'!$F$5:$F$26,A13)</f>
        <v>3</v>
      </c>
      <c r="D13" s="8" t="s">
        <v>19</v>
      </c>
      <c r="E13" s="9" t="n">
        <f aca="false">COUNTIF('Document Register'!$C$5:$C$26,D13)</f>
        <v>5</v>
      </c>
      <c r="F13" s="9" t="n">
        <f aca="false">COUNTIFS('Document Register'!$C$5:$C$26,D13,'Document Register'!$F$5:$F$26,"Approved")+COUNTIFS('Document Register'!$C$5:$C$26,D13,'Document Register'!$F$5:$F$26,"Approved with Comments")</f>
        <v>5</v>
      </c>
      <c r="G13" s="9" t="n">
        <f aca="false">COUNTIFS('Document Register'!$C$5:$C$26,D13,'Document Register'!$F$5:$F$26,"Under Review")+COUNTIFS('Document Register'!$C$5:$C$26,D13,'Document Register'!$F$5:$F$26,"Submitted")</f>
        <v>0</v>
      </c>
      <c r="H13" s="9" t="n">
        <f aca="false">COUNTIFS('Document Register'!$C$5:$C$26,D13,'Document Register'!$F$5:$F$26,"Rejected")</f>
        <v>0</v>
      </c>
    </row>
    <row r="14" customFormat="false" ht="15" hidden="false" customHeight="false" outlineLevel="0" collapsed="false">
      <c r="A14" s="8" t="s">
        <v>14</v>
      </c>
      <c r="B14" s="9" t="n">
        <f aca="false">COUNTIF('Document Register'!$F$5:$F$26,A14)</f>
        <v>4</v>
      </c>
      <c r="D14" s="8" t="s">
        <v>20</v>
      </c>
      <c r="E14" s="9" t="n">
        <f aca="false">COUNTIF('Document Register'!$C$5:$C$26,D14)</f>
        <v>5</v>
      </c>
      <c r="F14" s="9" t="n">
        <f aca="false">COUNTIFS('Document Register'!$C$5:$C$26,D14,'Document Register'!$F$5:$F$26,"Approved")+COUNTIFS('Document Register'!$C$5:$C$26,D14,'Document Register'!$F$5:$F$26,"Approved with Comments")</f>
        <v>3</v>
      </c>
      <c r="G14" s="9" t="n">
        <f aca="false">COUNTIFS('Document Register'!$C$5:$C$26,D14,'Document Register'!$F$5:$F$26,"Under Review")+COUNTIFS('Document Register'!$C$5:$C$26,D14,'Document Register'!$F$5:$F$26,"Submitted")</f>
        <v>2</v>
      </c>
      <c r="H14" s="9" t="n">
        <f aca="false">COUNTIFS('Document Register'!$C$5:$C$26,D14,'Document Register'!$F$5:$F$26,"Rejected")</f>
        <v>0</v>
      </c>
    </row>
    <row r="15" customFormat="false" ht="15" hidden="false" customHeight="false" outlineLevel="0" collapsed="false">
      <c r="A15" s="8" t="s">
        <v>13</v>
      </c>
      <c r="B15" s="9" t="n">
        <f aca="false">COUNTIF('Document Register'!$F$5:$F$26,A15)</f>
        <v>9</v>
      </c>
      <c r="D15" s="8" t="s">
        <v>21</v>
      </c>
      <c r="E15" s="9" t="n">
        <f aca="false">COUNTIF('Document Register'!$C$5:$C$26,D15)</f>
        <v>3</v>
      </c>
      <c r="F15" s="9" t="n">
        <f aca="false">COUNTIFS('Document Register'!$C$5:$C$26,D15,'Document Register'!$F$5:$F$26,"Approved")+COUNTIFS('Document Register'!$C$5:$C$26,D15,'Document Register'!$F$5:$F$26,"Approved with Comments")</f>
        <v>0</v>
      </c>
      <c r="G15" s="9" t="n">
        <f aca="false">COUNTIFS('Document Register'!$C$5:$C$26,D15,'Document Register'!$F$5:$F$26,"Under Review")+COUNTIFS('Document Register'!$C$5:$C$26,D15,'Document Register'!$F$5:$F$26,"Submitted")</f>
        <v>1</v>
      </c>
      <c r="H15" s="9" t="n">
        <f aca="false">COUNTIFS('Document Register'!$C$5:$C$26,D15,'Document Register'!$F$5:$F$26,"Rejected")</f>
        <v>1</v>
      </c>
    </row>
    <row r="16" customFormat="false" ht="15" hidden="false" customHeight="false" outlineLevel="0" collapsed="false">
      <c r="A16" s="8" t="s">
        <v>22</v>
      </c>
      <c r="B16" s="9" t="n">
        <f aca="false">COUNTIF('Document Register'!$F$5:$F$26,A16)</f>
        <v>2</v>
      </c>
      <c r="D16" s="8" t="s">
        <v>23</v>
      </c>
      <c r="E16" s="9" t="n">
        <f aca="false">COUNTIF('Document Register'!$C$5:$C$26,D16)</f>
        <v>2</v>
      </c>
      <c r="F16" s="9" t="n">
        <f aca="false">COUNTIFS('Document Register'!$C$5:$C$26,D16,'Document Register'!$F$5:$F$26,"Approved")+COUNTIFS('Document Register'!$C$5:$C$26,D16,'Document Register'!$F$5:$F$26,"Approved with Comments")</f>
        <v>1</v>
      </c>
      <c r="G16" s="9" t="n">
        <f aca="false">COUNTIFS('Document Register'!$C$5:$C$26,D16,'Document Register'!$F$5:$F$26,"Under Review")+COUNTIFS('Document Register'!$C$5:$C$26,D16,'Document Register'!$F$5:$F$26,"Submitted")</f>
        <v>1</v>
      </c>
      <c r="H16" s="9" t="n">
        <f aca="false">COUNTIFS('Document Register'!$C$5:$C$26,D16,'Document Register'!$F$5:$F$26,"Rejected")</f>
        <v>0</v>
      </c>
    </row>
    <row r="17" customFormat="false" ht="15" hidden="false" customHeight="false" outlineLevel="0" collapsed="false">
      <c r="A17" s="8" t="s">
        <v>15</v>
      </c>
      <c r="B17" s="9" t="n">
        <f aca="false">COUNTIF('Document Register'!$F$5:$F$26,A17)</f>
        <v>3</v>
      </c>
      <c r="D17" s="8" t="s">
        <v>24</v>
      </c>
      <c r="E17" s="9" t="n">
        <f aca="false">COUNTIF('Document Register'!$C$5:$C$26,D17)</f>
        <v>2</v>
      </c>
      <c r="F17" s="9" t="n">
        <f aca="false">COUNTIFS('Document Register'!$C$5:$C$26,D17,'Document Register'!$F$5:$F$26,"Approved")+COUNTIFS('Document Register'!$C$5:$C$26,D17,'Document Register'!$F$5:$F$26,"Approved with Comments")</f>
        <v>1</v>
      </c>
      <c r="G17" s="9" t="n">
        <f aca="false">COUNTIFS('Document Register'!$C$5:$C$26,D17,'Document Register'!$F$5:$F$26,"Under Review")+COUNTIFS('Document Register'!$C$5:$C$26,D17,'Document Register'!$F$5:$F$26,"Submitted")</f>
        <v>1</v>
      </c>
      <c r="H17" s="9" t="n">
        <f aca="false">COUNTIFS('Document Register'!$C$5:$C$26,D17,'Document Register'!$F$5:$F$26,"Rejected")</f>
        <v>0</v>
      </c>
    </row>
    <row r="18" customFormat="false" ht="15" hidden="false" customHeight="false" outlineLevel="0" collapsed="false">
      <c r="A18" s="8" t="s">
        <v>25</v>
      </c>
      <c r="B18" s="9" t="n">
        <f aca="false">COUNTIF('Document Register'!$F$5:$F$26,A18)</f>
        <v>0</v>
      </c>
      <c r="D18" s="10" t="s">
        <v>12</v>
      </c>
      <c r="E18" s="11" t="n">
        <f aca="false">SUM(E12:E17)</f>
        <v>22</v>
      </c>
      <c r="F18" s="11" t="n">
        <f aca="false">SUM(F12:F17)</f>
        <v>11</v>
      </c>
      <c r="G18" s="11" t="n">
        <f aca="false">SUM(G12:G17)</f>
        <v>7</v>
      </c>
      <c r="H18" s="11" t="n">
        <f aca="false">SUM(H12:H17)</f>
        <v>3</v>
      </c>
    </row>
    <row r="19" customFormat="false" ht="15" hidden="false" customHeight="false" outlineLevel="0" collapsed="false">
      <c r="A19" s="10" t="s">
        <v>12</v>
      </c>
      <c r="B19" s="11" t="n">
        <f aca="false">SUM(B12:B18)</f>
        <v>22</v>
      </c>
      <c r="D19" s="2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19"/>
    <col collapsed="false" customWidth="true" hidden="false" outlineLevel="0" max="5" min="5" style="0" width="6"/>
    <col collapsed="false" customWidth="true" hidden="false" outlineLevel="0" max="6" min="6" style="0" width="23"/>
    <col collapsed="false" customWidth="true" hidden="false" outlineLevel="0" max="9" min="7" style="0" width="12"/>
    <col collapsed="false" customWidth="true" hidden="false" outlineLevel="0" max="10" min="10" style="0" width="22"/>
    <col collapsed="false" customWidth="true" hidden="false" outlineLevel="0" max="11" min="11" style="0" width="10"/>
    <col collapsed="false" customWidth="true" hidden="false" outlineLevel="0" max="12" min="12" style="0" width="13"/>
  </cols>
  <sheetData>
    <row r="1" customFormat="false" ht="15" hidden="false" customHeight="false" outlineLevel="0" collapsed="false">
      <c r="A1" s="12" t="s">
        <v>27</v>
      </c>
    </row>
    <row r="2" customFormat="false" ht="15" hidden="false" customHeight="false" outlineLevel="0" collapsed="false">
      <c r="A2" s="2" t="s">
        <v>28</v>
      </c>
    </row>
    <row r="4" customFormat="false" ht="30" hidden="false" customHeight="true" outlineLevel="0" collapsed="false">
      <c r="A4" s="13" t="s">
        <v>29</v>
      </c>
      <c r="B4" s="13" t="s">
        <v>30</v>
      </c>
      <c r="C4" s="13" t="s">
        <v>11</v>
      </c>
      <c r="D4" s="13" t="s">
        <v>31</v>
      </c>
      <c r="E4" s="13" t="s">
        <v>32</v>
      </c>
      <c r="F4" s="13" t="s">
        <v>9</v>
      </c>
      <c r="G4" s="13" t="s">
        <v>18</v>
      </c>
      <c r="H4" s="13" t="s">
        <v>33</v>
      </c>
      <c r="I4" s="13" t="s">
        <v>34</v>
      </c>
      <c r="J4" s="13" t="s">
        <v>35</v>
      </c>
      <c r="K4" s="13" t="s">
        <v>36</v>
      </c>
      <c r="L4" s="13" t="s">
        <v>37</v>
      </c>
    </row>
    <row r="5" customFormat="false" ht="15" hidden="false" customHeight="false" outlineLevel="0" collapsed="false">
      <c r="A5" s="14" t="s">
        <v>38</v>
      </c>
      <c r="B5" s="14" t="s">
        <v>39</v>
      </c>
      <c r="C5" s="14" t="s">
        <v>17</v>
      </c>
      <c r="D5" s="14" t="s">
        <v>40</v>
      </c>
      <c r="E5" s="15" t="n">
        <v>0</v>
      </c>
      <c r="F5" s="14" t="s">
        <v>18</v>
      </c>
      <c r="G5" s="16" t="n">
        <v>46297</v>
      </c>
      <c r="H5" s="16" t="n">
        <v>46311</v>
      </c>
      <c r="I5" s="16"/>
      <c r="J5" s="14" t="s">
        <v>41</v>
      </c>
      <c r="K5" s="17" t="n">
        <f aca="false">IF(G5="","",IF(I5="",DATE(2026,10,15)-G5,I5-G5))</f>
        <v>13</v>
      </c>
      <c r="L5" s="9" t="s">
        <v>42</v>
      </c>
    </row>
    <row r="6" customFormat="false" ht="15" hidden="false" customHeight="false" outlineLevel="0" collapsed="false">
      <c r="A6" s="18" t="s">
        <v>43</v>
      </c>
      <c r="B6" s="18" t="s">
        <v>44</v>
      </c>
      <c r="C6" s="18" t="s">
        <v>17</v>
      </c>
      <c r="D6" s="18" t="s">
        <v>40</v>
      </c>
      <c r="E6" s="19" t="n">
        <v>0</v>
      </c>
      <c r="F6" s="18" t="s">
        <v>15</v>
      </c>
      <c r="G6" s="20" t="n">
        <v>46278</v>
      </c>
      <c r="H6" s="20" t="n">
        <v>46292</v>
      </c>
      <c r="I6" s="20" t="n">
        <v>46287</v>
      </c>
      <c r="J6" s="18" t="s">
        <v>45</v>
      </c>
      <c r="K6" s="21" t="n">
        <f aca="false">IF(G6="","",IF(I6="",DATE(2026,10,15)-G6,I6-G6))</f>
        <v>9</v>
      </c>
      <c r="L6" s="22" t="s">
        <v>46</v>
      </c>
    </row>
    <row r="7" customFormat="false" ht="15" hidden="false" customHeight="false" outlineLevel="0" collapsed="false">
      <c r="A7" s="14" t="s">
        <v>47</v>
      </c>
      <c r="B7" s="14" t="s">
        <v>48</v>
      </c>
      <c r="C7" s="14" t="s">
        <v>17</v>
      </c>
      <c r="D7" s="14" t="s">
        <v>40</v>
      </c>
      <c r="E7" s="15" t="n">
        <v>2</v>
      </c>
      <c r="F7" s="14" t="s">
        <v>13</v>
      </c>
      <c r="G7" s="16" t="n">
        <v>46260</v>
      </c>
      <c r="H7" s="16" t="n">
        <v>46274</v>
      </c>
      <c r="I7" s="16" t="n">
        <v>46266</v>
      </c>
      <c r="J7" s="14" t="s">
        <v>49</v>
      </c>
      <c r="K7" s="17" t="n">
        <f aca="false">IF(G7="","",IF(I7="",DATE(2026,10,15)-G7,I7-G7))</f>
        <v>6</v>
      </c>
      <c r="L7" s="9" t="s">
        <v>50</v>
      </c>
    </row>
    <row r="8" customFormat="false" ht="15" hidden="false" customHeight="false" outlineLevel="0" collapsed="false">
      <c r="A8" s="18" t="s">
        <v>51</v>
      </c>
      <c r="B8" s="18" t="s">
        <v>52</v>
      </c>
      <c r="C8" s="18" t="s">
        <v>17</v>
      </c>
      <c r="D8" s="18" t="s">
        <v>40</v>
      </c>
      <c r="E8" s="19" t="n">
        <v>0</v>
      </c>
      <c r="F8" s="18" t="s">
        <v>14</v>
      </c>
      <c r="G8" s="20" t="n">
        <v>46239</v>
      </c>
      <c r="H8" s="20" t="n">
        <v>46253</v>
      </c>
      <c r="I8" s="20"/>
      <c r="J8" s="18" t="s">
        <v>41</v>
      </c>
      <c r="K8" s="21" t="n">
        <f aca="false">IF(G8="","",IF(I8="",DATE(2026,10,15)-G8,I8-G8))</f>
        <v>71</v>
      </c>
      <c r="L8" s="22" t="s">
        <v>53</v>
      </c>
    </row>
    <row r="9" customFormat="false" ht="15" hidden="false" customHeight="false" outlineLevel="0" collapsed="false">
      <c r="A9" s="14" t="s">
        <v>54</v>
      </c>
      <c r="B9" s="14" t="s">
        <v>55</v>
      </c>
      <c r="C9" s="14" t="s">
        <v>17</v>
      </c>
      <c r="D9" s="14" t="s">
        <v>40</v>
      </c>
      <c r="E9" s="15" t="n">
        <v>0</v>
      </c>
      <c r="F9" s="14" t="s">
        <v>15</v>
      </c>
      <c r="G9" s="16" t="n">
        <v>46263</v>
      </c>
      <c r="H9" s="16" t="n">
        <v>46277</v>
      </c>
      <c r="I9" s="16" t="n">
        <v>46274</v>
      </c>
      <c r="J9" s="14" t="s">
        <v>45</v>
      </c>
      <c r="K9" s="17" t="n">
        <f aca="false">IF(G9="","",IF(I9="",DATE(2026,10,15)-G9,I9-G9))</f>
        <v>11</v>
      </c>
      <c r="L9" s="9" t="s">
        <v>50</v>
      </c>
    </row>
    <row r="10" customFormat="false" ht="15" hidden="false" customHeight="false" outlineLevel="0" collapsed="false">
      <c r="A10" s="18" t="s">
        <v>56</v>
      </c>
      <c r="B10" s="18" t="s">
        <v>57</v>
      </c>
      <c r="C10" s="18" t="s">
        <v>21</v>
      </c>
      <c r="D10" s="18" t="s">
        <v>40</v>
      </c>
      <c r="E10" s="19" t="n">
        <v>1</v>
      </c>
      <c r="F10" s="18" t="s">
        <v>15</v>
      </c>
      <c r="G10" s="20" t="n">
        <v>46286</v>
      </c>
      <c r="H10" s="20" t="n">
        <v>46300</v>
      </c>
      <c r="I10" s="20" t="n">
        <v>46301</v>
      </c>
      <c r="J10" s="18" t="s">
        <v>45</v>
      </c>
      <c r="K10" s="21" t="n">
        <f aca="false">IF(G10="","",IF(I10="",DATE(2026,10,15)-G10,I10-G10))</f>
        <v>15</v>
      </c>
      <c r="L10" s="22" t="s">
        <v>58</v>
      </c>
    </row>
    <row r="11" customFormat="false" ht="15" hidden="false" customHeight="false" outlineLevel="0" collapsed="false">
      <c r="A11" s="14" t="s">
        <v>59</v>
      </c>
      <c r="B11" s="14" t="s">
        <v>60</v>
      </c>
      <c r="C11" s="14" t="s">
        <v>21</v>
      </c>
      <c r="D11" s="14" t="s">
        <v>40</v>
      </c>
      <c r="E11" s="15" t="n">
        <v>1</v>
      </c>
      <c r="F11" s="14" t="s">
        <v>16</v>
      </c>
      <c r="G11" s="16"/>
      <c r="H11" s="16"/>
      <c r="I11" s="16"/>
      <c r="J11" s="14" t="s">
        <v>41</v>
      </c>
      <c r="K11" s="17" t="str">
        <f aca="false">IF(G11="","",IF(I11="",DATE(2026,10,15)-G11,I11-G11))</f>
        <v/>
      </c>
      <c r="L11" s="9"/>
    </row>
    <row r="12" customFormat="false" ht="15" hidden="false" customHeight="false" outlineLevel="0" collapsed="false">
      <c r="A12" s="18" t="s">
        <v>61</v>
      </c>
      <c r="B12" s="18" t="s">
        <v>62</v>
      </c>
      <c r="C12" s="18" t="s">
        <v>21</v>
      </c>
      <c r="D12" s="18" t="s">
        <v>40</v>
      </c>
      <c r="E12" s="19" t="n">
        <v>0</v>
      </c>
      <c r="F12" s="18" t="s">
        <v>14</v>
      </c>
      <c r="G12" s="20" t="n">
        <v>46287</v>
      </c>
      <c r="H12" s="20" t="n">
        <v>46301</v>
      </c>
      <c r="I12" s="20"/>
      <c r="J12" s="18" t="s">
        <v>41</v>
      </c>
      <c r="K12" s="21" t="n">
        <f aca="false">IF(G12="","",IF(I12="",DATE(2026,10,15)-G12,I12-G12))</f>
        <v>23</v>
      </c>
      <c r="L12" s="22" t="s">
        <v>58</v>
      </c>
    </row>
    <row r="13" customFormat="false" ht="15" hidden="false" customHeight="false" outlineLevel="0" collapsed="false">
      <c r="A13" s="14" t="s">
        <v>63</v>
      </c>
      <c r="B13" s="14" t="s">
        <v>64</v>
      </c>
      <c r="C13" s="14" t="s">
        <v>23</v>
      </c>
      <c r="D13" s="14" t="s">
        <v>65</v>
      </c>
      <c r="E13" s="15" t="n">
        <v>1</v>
      </c>
      <c r="F13" s="14" t="s">
        <v>13</v>
      </c>
      <c r="G13" s="16" t="n">
        <v>46273</v>
      </c>
      <c r="H13" s="16" t="n">
        <v>46287</v>
      </c>
      <c r="I13" s="16" t="n">
        <v>46287</v>
      </c>
      <c r="J13" s="14" t="s">
        <v>49</v>
      </c>
      <c r="K13" s="17" t="n">
        <f aca="false">IF(G13="","",IF(I13="",DATE(2026,10,15)-G13,I13-G13))</f>
        <v>14</v>
      </c>
      <c r="L13" s="9" t="s">
        <v>66</v>
      </c>
    </row>
    <row r="14" customFormat="false" ht="15" hidden="false" customHeight="false" outlineLevel="0" collapsed="false">
      <c r="A14" s="18" t="s">
        <v>67</v>
      </c>
      <c r="B14" s="18" t="s">
        <v>68</v>
      </c>
      <c r="C14" s="18" t="s">
        <v>23</v>
      </c>
      <c r="D14" s="18" t="s">
        <v>65</v>
      </c>
      <c r="E14" s="19" t="n">
        <v>1</v>
      </c>
      <c r="F14" s="18" t="s">
        <v>18</v>
      </c>
      <c r="G14" s="20" t="n">
        <v>46283</v>
      </c>
      <c r="H14" s="20" t="n">
        <v>46297</v>
      </c>
      <c r="I14" s="20"/>
      <c r="J14" s="18" t="s">
        <v>41</v>
      </c>
      <c r="K14" s="21" t="n">
        <f aca="false">IF(G14="","",IF(I14="",DATE(2026,10,15)-G14,I14-G14))</f>
        <v>27</v>
      </c>
      <c r="L14" s="22" t="s">
        <v>58</v>
      </c>
    </row>
    <row r="15" customFormat="false" ht="15" hidden="false" customHeight="false" outlineLevel="0" collapsed="false">
      <c r="A15" s="14" t="s">
        <v>69</v>
      </c>
      <c r="B15" s="14" t="s">
        <v>70</v>
      </c>
      <c r="C15" s="14" t="s">
        <v>20</v>
      </c>
      <c r="D15" s="14" t="s">
        <v>40</v>
      </c>
      <c r="E15" s="15" t="n">
        <v>1</v>
      </c>
      <c r="F15" s="14" t="s">
        <v>13</v>
      </c>
      <c r="G15" s="16" t="n">
        <v>46273</v>
      </c>
      <c r="H15" s="16" t="n">
        <v>46287</v>
      </c>
      <c r="I15" s="16" t="n">
        <v>46287</v>
      </c>
      <c r="J15" s="14" t="s">
        <v>49</v>
      </c>
      <c r="K15" s="17" t="n">
        <f aca="false">IF(G15="","",IF(I15="",DATE(2026,10,15)-G15,I15-G15))</f>
        <v>14</v>
      </c>
      <c r="L15" s="9" t="s">
        <v>71</v>
      </c>
    </row>
    <row r="16" customFormat="false" ht="15" hidden="false" customHeight="false" outlineLevel="0" collapsed="false">
      <c r="A16" s="18" t="s">
        <v>72</v>
      </c>
      <c r="B16" s="18" t="s">
        <v>73</v>
      </c>
      <c r="C16" s="18" t="s">
        <v>20</v>
      </c>
      <c r="D16" s="18" t="s">
        <v>40</v>
      </c>
      <c r="E16" s="19" t="n">
        <v>2</v>
      </c>
      <c r="F16" s="18" t="s">
        <v>22</v>
      </c>
      <c r="G16" s="20" t="n">
        <v>46243</v>
      </c>
      <c r="H16" s="20" t="n">
        <v>46257</v>
      </c>
      <c r="I16" s="20" t="n">
        <v>46259</v>
      </c>
      <c r="J16" s="18" t="s">
        <v>74</v>
      </c>
      <c r="K16" s="21" t="n">
        <f aca="false">IF(G16="","",IF(I16="",DATE(2026,10,15)-G16,I16-G16))</f>
        <v>16</v>
      </c>
      <c r="L16" s="22" t="s">
        <v>53</v>
      </c>
    </row>
    <row r="17" customFormat="false" ht="15" hidden="false" customHeight="false" outlineLevel="0" collapsed="false">
      <c r="A17" s="14" t="s">
        <v>75</v>
      </c>
      <c r="B17" s="14" t="s">
        <v>76</v>
      </c>
      <c r="C17" s="14" t="s">
        <v>20</v>
      </c>
      <c r="D17" s="14" t="s">
        <v>40</v>
      </c>
      <c r="E17" s="15" t="n">
        <v>0</v>
      </c>
      <c r="F17" s="14" t="s">
        <v>14</v>
      </c>
      <c r="G17" s="16" t="n">
        <v>46260</v>
      </c>
      <c r="H17" s="16" t="n">
        <v>46274</v>
      </c>
      <c r="I17" s="16"/>
      <c r="J17" s="14" t="s">
        <v>41</v>
      </c>
      <c r="K17" s="17" t="n">
        <f aca="false">IF(G17="","",IF(I17="",DATE(2026,10,15)-G17,I17-G17))</f>
        <v>50</v>
      </c>
      <c r="L17" s="9" t="s">
        <v>50</v>
      </c>
    </row>
    <row r="18" customFormat="false" ht="15" hidden="false" customHeight="false" outlineLevel="0" collapsed="false">
      <c r="A18" s="18" t="s">
        <v>77</v>
      </c>
      <c r="B18" s="18" t="s">
        <v>78</v>
      </c>
      <c r="C18" s="18" t="s">
        <v>20</v>
      </c>
      <c r="D18" s="18" t="s">
        <v>40</v>
      </c>
      <c r="E18" s="19" t="n">
        <v>0</v>
      </c>
      <c r="F18" s="18" t="s">
        <v>13</v>
      </c>
      <c r="G18" s="20" t="n">
        <v>46273</v>
      </c>
      <c r="H18" s="20" t="n">
        <v>46287</v>
      </c>
      <c r="I18" s="20" t="n">
        <v>46288</v>
      </c>
      <c r="J18" s="18" t="s">
        <v>49</v>
      </c>
      <c r="K18" s="21" t="n">
        <f aca="false">IF(G18="","",IF(I18="",DATE(2026,10,15)-G18,I18-G18))</f>
        <v>15</v>
      </c>
      <c r="L18" s="22" t="s">
        <v>71</v>
      </c>
    </row>
    <row r="19" customFormat="false" ht="15" hidden="false" customHeight="false" outlineLevel="0" collapsed="false">
      <c r="A19" s="14" t="s">
        <v>79</v>
      </c>
      <c r="B19" s="14" t="s">
        <v>80</v>
      </c>
      <c r="C19" s="14" t="s">
        <v>20</v>
      </c>
      <c r="D19" s="14" t="s">
        <v>40</v>
      </c>
      <c r="E19" s="15" t="n">
        <v>2</v>
      </c>
      <c r="F19" s="14" t="s">
        <v>14</v>
      </c>
      <c r="G19" s="16" t="n">
        <v>46268</v>
      </c>
      <c r="H19" s="16" t="n">
        <v>46282</v>
      </c>
      <c r="I19" s="16"/>
      <c r="J19" s="14" t="s">
        <v>41</v>
      </c>
      <c r="K19" s="17" t="n">
        <f aca="false">IF(G19="","",IF(I19="",DATE(2026,10,15)-G19,I19-G19))</f>
        <v>42</v>
      </c>
      <c r="L19" s="9" t="s">
        <v>66</v>
      </c>
    </row>
    <row r="20" customFormat="false" ht="15" hidden="false" customHeight="false" outlineLevel="0" collapsed="false">
      <c r="A20" s="18" t="s">
        <v>81</v>
      </c>
      <c r="B20" s="18" t="s">
        <v>82</v>
      </c>
      <c r="C20" s="18" t="s">
        <v>24</v>
      </c>
      <c r="D20" s="18" t="s">
        <v>65</v>
      </c>
      <c r="E20" s="19" t="n">
        <v>2</v>
      </c>
      <c r="F20" s="18" t="s">
        <v>13</v>
      </c>
      <c r="G20" s="20" t="n">
        <v>46244</v>
      </c>
      <c r="H20" s="20" t="n">
        <v>46258</v>
      </c>
      <c r="I20" s="20" t="n">
        <v>46256</v>
      </c>
      <c r="J20" s="18" t="s">
        <v>49</v>
      </c>
      <c r="K20" s="21" t="n">
        <f aca="false">IF(G20="","",IF(I20="",DATE(2026,10,15)-G20,I20-G20))</f>
        <v>12</v>
      </c>
      <c r="L20" s="22" t="s">
        <v>53</v>
      </c>
    </row>
    <row r="21" customFormat="false" ht="15" hidden="false" customHeight="false" outlineLevel="0" collapsed="false">
      <c r="A21" s="14" t="s">
        <v>83</v>
      </c>
      <c r="B21" s="14" t="s">
        <v>84</v>
      </c>
      <c r="C21" s="14" t="s">
        <v>24</v>
      </c>
      <c r="D21" s="14" t="s">
        <v>85</v>
      </c>
      <c r="E21" s="15" t="n">
        <v>1</v>
      </c>
      <c r="F21" s="14" t="s">
        <v>18</v>
      </c>
      <c r="G21" s="16" t="n">
        <v>46246</v>
      </c>
      <c r="H21" s="16" t="n">
        <v>46260</v>
      </c>
      <c r="I21" s="16"/>
      <c r="J21" s="14" t="s">
        <v>41</v>
      </c>
      <c r="K21" s="17" t="n">
        <f aca="false">IF(G21="","",IF(I21="",DATE(2026,10,15)-G21,I21-G21))</f>
        <v>64</v>
      </c>
      <c r="L21" s="9" t="s">
        <v>86</v>
      </c>
    </row>
    <row r="22" customFormat="false" ht="15" hidden="false" customHeight="false" outlineLevel="0" collapsed="false">
      <c r="A22" s="18" t="s">
        <v>87</v>
      </c>
      <c r="B22" s="18" t="s">
        <v>88</v>
      </c>
      <c r="C22" s="18" t="s">
        <v>19</v>
      </c>
      <c r="D22" s="18" t="s">
        <v>40</v>
      </c>
      <c r="E22" s="19" t="n">
        <v>1</v>
      </c>
      <c r="F22" s="18" t="s">
        <v>13</v>
      </c>
      <c r="G22" s="20" t="n">
        <v>46272</v>
      </c>
      <c r="H22" s="20" t="n">
        <v>46286</v>
      </c>
      <c r="I22" s="20" t="n">
        <v>46278</v>
      </c>
      <c r="J22" s="18" t="s">
        <v>49</v>
      </c>
      <c r="K22" s="21" t="n">
        <f aca="false">IF(G22="","",IF(I22="",DATE(2026,10,15)-G22,I22-G22))</f>
        <v>6</v>
      </c>
      <c r="L22" s="22" t="s">
        <v>66</v>
      </c>
    </row>
    <row r="23" customFormat="false" ht="15" hidden="false" customHeight="false" outlineLevel="0" collapsed="false">
      <c r="A23" s="14" t="s">
        <v>89</v>
      </c>
      <c r="B23" s="14" t="s">
        <v>90</v>
      </c>
      <c r="C23" s="14" t="s">
        <v>19</v>
      </c>
      <c r="D23" s="14" t="s">
        <v>40</v>
      </c>
      <c r="E23" s="15" t="n">
        <v>0</v>
      </c>
      <c r="F23" s="14" t="s">
        <v>13</v>
      </c>
      <c r="G23" s="16" t="n">
        <v>46297</v>
      </c>
      <c r="H23" s="16" t="n">
        <v>46311</v>
      </c>
      <c r="I23" s="16" t="n">
        <v>46309</v>
      </c>
      <c r="J23" s="14" t="s">
        <v>49</v>
      </c>
      <c r="K23" s="17" t="n">
        <f aca="false">IF(G23="","",IF(I23="",DATE(2026,10,15)-G23,I23-G23))</f>
        <v>12</v>
      </c>
      <c r="L23" s="9" t="s">
        <v>42</v>
      </c>
    </row>
    <row r="24" customFormat="false" ht="15" hidden="false" customHeight="false" outlineLevel="0" collapsed="false">
      <c r="A24" s="18" t="s">
        <v>91</v>
      </c>
      <c r="B24" s="18" t="s">
        <v>92</v>
      </c>
      <c r="C24" s="18" t="s">
        <v>19</v>
      </c>
      <c r="D24" s="18" t="s">
        <v>40</v>
      </c>
      <c r="E24" s="19" t="n">
        <v>2</v>
      </c>
      <c r="F24" s="18" t="s">
        <v>13</v>
      </c>
      <c r="G24" s="20" t="n">
        <v>46273</v>
      </c>
      <c r="H24" s="20" t="n">
        <v>46287</v>
      </c>
      <c r="I24" s="20" t="n">
        <v>46285</v>
      </c>
      <c r="J24" s="18" t="s">
        <v>49</v>
      </c>
      <c r="K24" s="21" t="n">
        <f aca="false">IF(G24="","",IF(I24="",DATE(2026,10,15)-G24,I24-G24))</f>
        <v>12</v>
      </c>
      <c r="L24" s="22" t="s">
        <v>71</v>
      </c>
    </row>
    <row r="25" customFormat="false" ht="15" hidden="false" customHeight="false" outlineLevel="0" collapsed="false">
      <c r="A25" s="14" t="s">
        <v>93</v>
      </c>
      <c r="B25" s="14" t="s">
        <v>94</v>
      </c>
      <c r="C25" s="14" t="s">
        <v>19</v>
      </c>
      <c r="D25" s="14" t="s">
        <v>40</v>
      </c>
      <c r="E25" s="15" t="n">
        <v>0</v>
      </c>
      <c r="F25" s="14" t="s">
        <v>13</v>
      </c>
      <c r="G25" s="16" t="n">
        <v>46251</v>
      </c>
      <c r="H25" s="16" t="n">
        <v>46265</v>
      </c>
      <c r="I25" s="16" t="n">
        <v>46265</v>
      </c>
      <c r="J25" s="14" t="s">
        <v>49</v>
      </c>
      <c r="K25" s="17" t="n">
        <f aca="false">IF(G25="","",IF(I25="",DATE(2026,10,15)-G25,I25-G25))</f>
        <v>14</v>
      </c>
      <c r="L25" s="9" t="s">
        <v>95</v>
      </c>
    </row>
    <row r="26" customFormat="false" ht="15" hidden="false" customHeight="false" outlineLevel="0" collapsed="false">
      <c r="A26" s="18" t="s">
        <v>96</v>
      </c>
      <c r="B26" s="18" t="s">
        <v>97</v>
      </c>
      <c r="C26" s="18" t="s">
        <v>19</v>
      </c>
      <c r="D26" s="18" t="s">
        <v>40</v>
      </c>
      <c r="E26" s="19" t="n">
        <v>1</v>
      </c>
      <c r="F26" s="18" t="s">
        <v>22</v>
      </c>
      <c r="G26" s="20" t="n">
        <v>46255</v>
      </c>
      <c r="H26" s="20" t="n">
        <v>46269</v>
      </c>
      <c r="I26" s="20" t="n">
        <v>46264</v>
      </c>
      <c r="J26" s="18" t="s">
        <v>74</v>
      </c>
      <c r="K26" s="21" t="n">
        <f aca="false">IF(G26="","",IF(I26="",DATE(2026,10,15)-G26,I26-G26))</f>
        <v>9</v>
      </c>
      <c r="L26" s="22" t="s">
        <v>95</v>
      </c>
    </row>
    <row r="28" customFormat="false" ht="15" hidden="false" customHeight="false" outlineLevel="0" collapsed="false">
      <c r="A28" s="2" t="s">
        <v>98</v>
      </c>
    </row>
  </sheetData>
  <autoFilter ref="A4:L26"/>
  <conditionalFormatting sqref="F5:F66">
    <cfRule type="cellIs" priority="2" operator="equal" aboveAverage="0" equalAverage="0" bottom="0" percent="0" rank="0" text="" dxfId="16">
      <formula>"Approved"</formula>
    </cfRule>
    <cfRule type="cellIs" priority="3" operator="equal" aboveAverage="0" equalAverage="0" bottom="0" percent="0" rank="0" text="" dxfId="17">
      <formula>"Approved with Comments"</formula>
    </cfRule>
    <cfRule type="cellIs" priority="4" operator="equal" aboveAverage="0" equalAverage="0" bottom="0" percent="0" rank="0" text="" dxfId="18">
      <formula>"Under Review"</formula>
    </cfRule>
    <cfRule type="cellIs" priority="5" operator="equal" aboveAverage="0" equalAverage="0" bottom="0" percent="0" rank="0" text="" dxfId="19">
      <formula>"Submitted"</formula>
    </cfRule>
    <cfRule type="cellIs" priority="6" operator="equal" aboveAverage="0" equalAverage="0" bottom="0" percent="0" rank="0" text="" dxfId="20">
      <formula>"Rejected"</formula>
    </cfRule>
    <cfRule type="cellIs" priority="7" operator="equal" aboveAverage="0" equalAverage="0" bottom="0" percent="0" rank="0" text="" dxfId="21">
      <formula>"Draft"</formula>
    </cfRule>
    <cfRule type="cellIs" priority="8" operator="equal" aboveAverage="0" equalAverage="0" bottom="0" percent="0" rank="0" text="" dxfId="22">
      <formula>"Superseded"</formula>
    </cfRule>
  </conditionalFormatting>
  <conditionalFormatting sqref="H5:H66">
    <cfRule type="expression" priority="9" aboveAverage="0" equalAverage="0" bottom="0" percent="0" rank="0" text="" dxfId="20">
      <formula>AND(H5&lt;&gt;"",I5="",H5&lt;DATE(2026,10,15))</formula>
    </cfRule>
  </conditionalFormatting>
  <dataValidations count="4">
    <dataValidation allowBlank="true" errorStyle="stop" operator="between" showDropDown="false" showErrorMessage="false" showInputMessage="false" sqref="F5:F66" type="list">
      <formula1>Lists!$A$2:$A$8</formula1>
      <formula2>0</formula2>
    </dataValidation>
    <dataValidation allowBlank="true" errorStyle="stop" operator="between" showDropDown="false" showErrorMessage="false" showInputMessage="false" sqref="C5:C66" type="list">
      <formula1>Lists!$B$2:$B$7</formula1>
      <formula2>0</formula2>
    </dataValidation>
    <dataValidation allowBlank="true" errorStyle="stop" operator="between" showDropDown="false" showErrorMessage="false" showInputMessage="false" sqref="D5:D66" type="list">
      <formula1>Lists!$C$2:$C$7</formula1>
      <formula2>0</formula2>
    </dataValidation>
    <dataValidation allowBlank="true" errorStyle="stop" operator="between" showDropDown="false" showErrorMessage="false" showInputMessage="false" sqref="J5:J66" type="list">
      <formula1>Lists!$D$2:$D$6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2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2" t="s">
        <v>99</v>
      </c>
    </row>
    <row r="3" customFormat="false" ht="15" hidden="false" customHeight="false" outlineLevel="0" collapsed="false">
      <c r="A3" s="7" t="s">
        <v>100</v>
      </c>
      <c r="B3" s="7" t="s">
        <v>101</v>
      </c>
      <c r="C3" s="7" t="s">
        <v>102</v>
      </c>
      <c r="D3" s="7" t="s">
        <v>103</v>
      </c>
      <c r="E3" s="7" t="s">
        <v>104</v>
      </c>
      <c r="F3" s="7" t="s">
        <v>9</v>
      </c>
    </row>
    <row r="4" customFormat="false" ht="15" hidden="false" customHeight="false" outlineLevel="0" collapsed="false">
      <c r="A4" s="9" t="s">
        <v>53</v>
      </c>
      <c r="B4" s="16" t="n">
        <f aca="false">_xlfn.MINIFS('Document Register'!$G$5:$G$26,'Document Register'!$L$5:$L$26,A4)</f>
        <v>46239</v>
      </c>
      <c r="C4" s="8" t="s">
        <v>105</v>
      </c>
      <c r="D4" s="9" t="s">
        <v>106</v>
      </c>
      <c r="E4" s="9" t="n">
        <f aca="false">COUNTIF('Document Register'!$L$5:$L$26,A4)</f>
        <v>3</v>
      </c>
      <c r="F4" s="9" t="str">
        <f aca="false">IF(COUNTIFS('Document Register'!$L$5:$L$26,A4,'Document Register'!$I$5:$I$26,"")=0,"Closed","Open")</f>
        <v>Open</v>
      </c>
    </row>
    <row r="5" customFormat="false" ht="15" hidden="false" customHeight="false" outlineLevel="0" collapsed="false">
      <c r="A5" s="9" t="s">
        <v>86</v>
      </c>
      <c r="B5" s="16" t="n">
        <f aca="false">_xlfn.MINIFS('Document Register'!$G$5:$G$26,'Document Register'!$L$5:$L$26,A5)</f>
        <v>46246</v>
      </c>
      <c r="C5" s="8" t="s">
        <v>107</v>
      </c>
      <c r="D5" s="9" t="s">
        <v>108</v>
      </c>
      <c r="E5" s="9" t="n">
        <f aca="false">COUNTIF('Document Register'!$L$5:$L$26,A5)</f>
        <v>1</v>
      </c>
      <c r="F5" s="9" t="str">
        <f aca="false">IF(COUNTIFS('Document Register'!$L$5:$L$26,A5,'Document Register'!$I$5:$I$26,"")=0,"Closed","Open")</f>
        <v>Open</v>
      </c>
    </row>
    <row r="6" customFormat="false" ht="15" hidden="false" customHeight="false" outlineLevel="0" collapsed="false">
      <c r="A6" s="9" t="s">
        <v>95</v>
      </c>
      <c r="B6" s="16" t="n">
        <f aca="false">_xlfn.MINIFS('Document Register'!$G$5:$G$26,'Document Register'!$L$5:$L$26,A6)</f>
        <v>46251</v>
      </c>
      <c r="C6" s="8" t="s">
        <v>105</v>
      </c>
      <c r="D6" s="9" t="s">
        <v>109</v>
      </c>
      <c r="E6" s="9" t="n">
        <f aca="false">COUNTIF('Document Register'!$L$5:$L$26,A6)</f>
        <v>2</v>
      </c>
      <c r="F6" s="9" t="str">
        <f aca="false">IF(COUNTIFS('Document Register'!$L$5:$L$26,A6,'Document Register'!$I$5:$I$26,"")=0,"Closed","Open")</f>
        <v>Closed</v>
      </c>
    </row>
    <row r="7" customFormat="false" ht="15" hidden="false" customHeight="false" outlineLevel="0" collapsed="false">
      <c r="A7" s="9" t="s">
        <v>50</v>
      </c>
      <c r="B7" s="16" t="n">
        <f aca="false">_xlfn.MINIFS('Document Register'!$G$5:$G$26,'Document Register'!$L$5:$L$26,A7)</f>
        <v>46260</v>
      </c>
      <c r="C7" s="8" t="s">
        <v>105</v>
      </c>
      <c r="D7" s="9" t="s">
        <v>108</v>
      </c>
      <c r="E7" s="9" t="n">
        <f aca="false">COUNTIF('Document Register'!$L$5:$L$26,A7)</f>
        <v>3</v>
      </c>
      <c r="F7" s="9" t="str">
        <f aca="false">IF(COUNTIFS('Document Register'!$L$5:$L$26,A7,'Document Register'!$I$5:$I$26,"")=0,"Closed","Open")</f>
        <v>Open</v>
      </c>
    </row>
    <row r="8" customFormat="false" ht="15" hidden="false" customHeight="false" outlineLevel="0" collapsed="false">
      <c r="A8" s="9" t="s">
        <v>66</v>
      </c>
      <c r="B8" s="16" t="n">
        <f aca="false">_xlfn.MINIFS('Document Register'!$G$5:$G$26,'Document Register'!$L$5:$L$26,A8)</f>
        <v>46268</v>
      </c>
      <c r="C8" s="8" t="s">
        <v>105</v>
      </c>
      <c r="D8" s="9" t="s">
        <v>108</v>
      </c>
      <c r="E8" s="9" t="n">
        <f aca="false">COUNTIF('Document Register'!$L$5:$L$26,A8)</f>
        <v>3</v>
      </c>
      <c r="F8" s="9" t="str">
        <f aca="false">IF(COUNTIFS('Document Register'!$L$5:$L$26,A8,'Document Register'!$I$5:$I$26,"")=0,"Closed","Open")</f>
        <v>Open</v>
      </c>
    </row>
    <row r="9" customFormat="false" ht="15" hidden="false" customHeight="false" outlineLevel="0" collapsed="false">
      <c r="A9" s="9" t="s">
        <v>71</v>
      </c>
      <c r="B9" s="16" t="n">
        <f aca="false">_xlfn.MINIFS('Document Register'!$G$5:$G$26,'Document Register'!$L$5:$L$26,A9)</f>
        <v>46273</v>
      </c>
      <c r="C9" s="8" t="s">
        <v>105</v>
      </c>
      <c r="D9" s="9" t="s">
        <v>106</v>
      </c>
      <c r="E9" s="9" t="n">
        <f aca="false">COUNTIF('Document Register'!$L$5:$L$26,A9)</f>
        <v>3</v>
      </c>
      <c r="F9" s="9" t="str">
        <f aca="false">IF(COUNTIFS('Document Register'!$L$5:$L$26,A9,'Document Register'!$I$5:$I$26,"")=0,"Closed","Open")</f>
        <v>Closed</v>
      </c>
    </row>
    <row r="10" customFormat="false" ht="15" hidden="false" customHeight="false" outlineLevel="0" collapsed="false">
      <c r="A10" s="9" t="s">
        <v>46</v>
      </c>
      <c r="B10" s="16" t="n">
        <f aca="false">_xlfn.MINIFS('Document Register'!$G$5:$G$26,'Document Register'!$L$5:$L$26,A10)</f>
        <v>46278</v>
      </c>
      <c r="C10" s="8" t="s">
        <v>107</v>
      </c>
      <c r="D10" s="9" t="s">
        <v>109</v>
      </c>
      <c r="E10" s="9" t="n">
        <f aca="false">COUNTIF('Document Register'!$L$5:$L$26,A10)</f>
        <v>1</v>
      </c>
      <c r="F10" s="9" t="str">
        <f aca="false">IF(COUNTIFS('Document Register'!$L$5:$L$26,A10,'Document Register'!$I$5:$I$26,"")=0,"Closed","Open")</f>
        <v>Closed</v>
      </c>
    </row>
    <row r="11" customFormat="false" ht="15" hidden="false" customHeight="false" outlineLevel="0" collapsed="false">
      <c r="A11" s="9" t="s">
        <v>58</v>
      </c>
      <c r="B11" s="16" t="n">
        <f aca="false">_xlfn.MINIFS('Document Register'!$G$5:$G$26,'Document Register'!$L$5:$L$26,A11)</f>
        <v>46283</v>
      </c>
      <c r="C11" s="8" t="s">
        <v>105</v>
      </c>
      <c r="D11" s="9" t="s">
        <v>108</v>
      </c>
      <c r="E11" s="9" t="n">
        <f aca="false">COUNTIF('Document Register'!$L$5:$L$26,A11)</f>
        <v>3</v>
      </c>
      <c r="F11" s="9" t="str">
        <f aca="false">IF(COUNTIFS('Document Register'!$L$5:$L$26,A11,'Document Register'!$I$5:$I$26,"")=0,"Closed","Open")</f>
        <v>Open</v>
      </c>
    </row>
    <row r="12" customFormat="false" ht="15" hidden="false" customHeight="false" outlineLevel="0" collapsed="false">
      <c r="A12" s="9" t="s">
        <v>42</v>
      </c>
      <c r="B12" s="16" t="n">
        <f aca="false">_xlfn.MINIFS('Document Register'!$G$5:$G$26,'Document Register'!$L$5:$L$26,A12)</f>
        <v>46297</v>
      </c>
      <c r="C12" s="8" t="s">
        <v>107</v>
      </c>
      <c r="D12" s="9" t="s">
        <v>106</v>
      </c>
      <c r="E12" s="9" t="n">
        <f aca="false">COUNTIF('Document Register'!$L$5:$L$26,A12)</f>
        <v>2</v>
      </c>
      <c r="F12" s="9" t="str">
        <f aca="false">IF(COUNTIFS('Document Register'!$L$5:$L$26,A12,'Document Register'!$I$5:$I$26,"")=0,"Closed","Open")</f>
        <v>Open</v>
      </c>
    </row>
  </sheetData>
  <conditionalFormatting sqref="F4:F12">
    <cfRule type="cellIs" priority="2" operator="equal" aboveAverage="0" equalAverage="0" bottom="0" percent="0" rank="0" text="" dxfId="18">
      <formula>"Open"</formula>
    </cfRule>
    <cfRule type="cellIs" priority="3" operator="equal" aboveAverage="0" equalAverage="0" bottom="0" percent="0" rank="0" text="" dxfId="16">
      <formula>"Closed"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26"/>
  </cols>
  <sheetData>
    <row r="1" customFormat="false" ht="15" hidden="false" customHeight="false" outlineLevel="0" collapsed="false">
      <c r="A1" s="23" t="s">
        <v>9</v>
      </c>
      <c r="B1" s="23" t="s">
        <v>11</v>
      </c>
      <c r="C1" s="23" t="s">
        <v>110</v>
      </c>
      <c r="D1" s="23" t="s">
        <v>35</v>
      </c>
    </row>
    <row r="2" customFormat="false" ht="15" hidden="false" customHeight="false" outlineLevel="0" collapsed="false">
      <c r="A2" s="0" t="s">
        <v>16</v>
      </c>
      <c r="B2" s="0" t="s">
        <v>17</v>
      </c>
      <c r="C2" s="0" t="s">
        <v>40</v>
      </c>
      <c r="D2" s="0" t="s">
        <v>49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65</v>
      </c>
      <c r="D3" s="0" t="s">
        <v>74</v>
      </c>
    </row>
    <row r="4" customFormat="false" ht="15" hidden="false" customHeight="false" outlineLevel="0" collapsed="false">
      <c r="A4" s="0" t="s">
        <v>14</v>
      </c>
      <c r="B4" s="0" t="s">
        <v>20</v>
      </c>
      <c r="C4" s="0" t="s">
        <v>111</v>
      </c>
      <c r="D4" s="0" t="s">
        <v>112</v>
      </c>
    </row>
    <row r="5" customFormat="false" ht="15" hidden="false" customHeight="false" outlineLevel="0" collapsed="false">
      <c r="A5" s="0" t="s">
        <v>13</v>
      </c>
      <c r="B5" s="0" t="s">
        <v>21</v>
      </c>
      <c r="C5" s="0" t="s">
        <v>85</v>
      </c>
      <c r="D5" s="0" t="s">
        <v>45</v>
      </c>
    </row>
    <row r="6" customFormat="false" ht="15" hidden="false" customHeight="false" outlineLevel="0" collapsed="false">
      <c r="A6" s="0" t="s">
        <v>22</v>
      </c>
      <c r="B6" s="0" t="s">
        <v>23</v>
      </c>
      <c r="C6" s="0" t="s">
        <v>113</v>
      </c>
      <c r="D6" s="0" t="s">
        <v>41</v>
      </c>
    </row>
    <row r="7" customFormat="false" ht="15" hidden="false" customHeight="false" outlineLevel="0" collapsed="false">
      <c r="A7" s="0" t="s">
        <v>15</v>
      </c>
      <c r="B7" s="0" t="s">
        <v>24</v>
      </c>
      <c r="C7" s="0" t="s">
        <v>114</v>
      </c>
    </row>
    <row r="8" customFormat="false" ht="15" hidden="false" customHeight="false" outlineLevel="0" collapsed="false">
      <c r="A8" s="0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2026-10-26T21:12:52Z</dcterms:created>
  <dc:creator>openpyxl</dc:creator>
  <dc:description/>
  <dc:language>en-US</dc:language>
  <cp:lastModifiedBy/>
  <dcterms:modified xsi:type="dcterms:W3CDTF">2026-10-26T21:12:52Z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